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fevre\Documents\"/>
    </mc:Choice>
  </mc:AlternateContent>
  <xr:revisionPtr revIDLastSave="0" documentId="8_{C74C32C5-A62D-4102-A313-E677A8397F4D}" xr6:coauthVersionLast="41" xr6:coauthVersionMax="41" xr10:uidLastSave="{00000000-0000-0000-0000-000000000000}"/>
  <bookViews>
    <workbookView xWindow="-110" yWindow="-110" windowWidth="19420" windowHeight="10420" xr2:uid="{8EED6E4A-E5C7-4442-8526-C63D813B4EF9}"/>
  </bookViews>
  <sheets>
    <sheet name="Brugs OD" sheetId="2" r:id="rId1"/>
  </sheets>
  <definedNames>
    <definedName name="_Hlk525219911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6" i="2" l="1"/>
  <c r="H268" i="2" l="1"/>
  <c r="I268" i="2"/>
  <c r="G268" i="2"/>
  <c r="G226" i="2"/>
  <c r="G196" i="2"/>
  <c r="H122" i="2"/>
  <c r="I122" i="2"/>
  <c r="G122" i="2"/>
  <c r="G95" i="2"/>
  <c r="G65" i="2"/>
  <c r="G11" i="2"/>
  <c r="F274" i="2"/>
  <c r="H95" i="2"/>
  <c r="I95" i="2"/>
  <c r="H196" i="2"/>
  <c r="I196" i="2"/>
  <c r="F72" i="2"/>
  <c r="F73" i="2"/>
  <c r="F19" i="2"/>
  <c r="F17" i="2"/>
  <c r="F18" i="2"/>
  <c r="G191" i="2" l="1"/>
  <c r="G6" i="2" s="1"/>
  <c r="H191" i="2"/>
  <c r="H6" i="2" s="1"/>
  <c r="I191" i="2"/>
  <c r="I6" i="2" s="1"/>
  <c r="G7" i="2"/>
  <c r="H7" i="2"/>
  <c r="I7" i="2"/>
  <c r="H242" i="2"/>
  <c r="I242" i="2"/>
  <c r="H226" i="2"/>
  <c r="I226" i="2"/>
  <c r="H133" i="2"/>
  <c r="H5" i="2" s="1"/>
  <c r="H8" i="2" l="1"/>
  <c r="I8" i="2"/>
  <c r="F246" i="2"/>
  <c r="H65" i="2"/>
  <c r="I65" i="2"/>
  <c r="F65" i="2" l="1"/>
  <c r="F210" i="2"/>
  <c r="F211" i="2"/>
  <c r="H11" i="2"/>
  <c r="I11" i="2"/>
  <c r="G4" i="2"/>
  <c r="F158" i="2"/>
  <c r="F159" i="2"/>
  <c r="F160" i="2"/>
  <c r="F161" i="2"/>
  <c r="F162" i="2"/>
  <c r="F169" i="2"/>
  <c r="F170" i="2"/>
  <c r="F173" i="2"/>
  <c r="F171" i="2"/>
  <c r="F172" i="2"/>
  <c r="F174" i="2"/>
  <c r="F175" i="2"/>
  <c r="F176" i="2"/>
  <c r="F177" i="2"/>
  <c r="F178" i="2"/>
  <c r="F263" i="2"/>
  <c r="F183" i="2"/>
  <c r="F184" i="2"/>
  <c r="F185" i="2"/>
  <c r="F187" i="2"/>
  <c r="F188" i="2"/>
  <c r="F136" i="2"/>
  <c r="F137" i="2"/>
  <c r="F138" i="2"/>
  <c r="F139" i="2"/>
  <c r="F140" i="2"/>
  <c r="F193" i="2"/>
  <c r="F194" i="2"/>
  <c r="F148" i="2"/>
  <c r="F149" i="2"/>
  <c r="F163" i="2"/>
  <c r="F164" i="2"/>
  <c r="F165" i="2"/>
  <c r="F189" i="2"/>
  <c r="F199" i="2"/>
  <c r="F105" i="2"/>
  <c r="F200" i="2"/>
  <c r="F201" i="2"/>
  <c r="F98" i="2"/>
  <c r="F113" i="2"/>
  <c r="F114" i="2"/>
  <c r="F115" i="2"/>
  <c r="F120" i="2"/>
  <c r="F108" i="2"/>
  <c r="F100" i="2"/>
  <c r="F116" i="2"/>
  <c r="F109" i="2"/>
  <c r="F110" i="2"/>
  <c r="F101" i="2"/>
  <c r="F102" i="2"/>
  <c r="F202" i="2"/>
  <c r="F23" i="2"/>
  <c r="F56" i="2"/>
  <c r="F42" i="2"/>
  <c r="F48" i="2"/>
  <c r="F49" i="2"/>
  <c r="F24" i="2"/>
  <c r="F28" i="2"/>
  <c r="F30" i="2"/>
  <c r="F31" i="2"/>
  <c r="F25" i="2"/>
  <c r="F57" i="2"/>
  <c r="F43" i="2"/>
  <c r="F26" i="2"/>
  <c r="F58" i="2"/>
  <c r="F44" i="2"/>
  <c r="F60" i="2"/>
  <c r="F32" i="2"/>
  <c r="F33" i="2"/>
  <c r="F34" i="2"/>
  <c r="F35" i="2"/>
  <c r="F39" i="2"/>
  <c r="F51" i="2"/>
  <c r="F61" i="2"/>
  <c r="F52" i="2"/>
  <c r="F37" i="2"/>
  <c r="F38" i="2"/>
  <c r="F63" i="2"/>
  <c r="F125" i="2"/>
  <c r="F36" i="2"/>
  <c r="F14" i="2"/>
  <c r="F68" i="2"/>
  <c r="F71" i="2"/>
  <c r="F76" i="2"/>
  <c r="F77" i="2"/>
  <c r="F80" i="2"/>
  <c r="F81" i="2"/>
  <c r="F82" i="2"/>
  <c r="F83" i="2"/>
  <c r="F84" i="2"/>
  <c r="F85" i="2"/>
  <c r="F90" i="2"/>
  <c r="F91" i="2"/>
  <c r="F92" i="2"/>
  <c r="F126" i="2"/>
  <c r="F127" i="2"/>
  <c r="F15" i="2"/>
  <c r="F27" i="2"/>
  <c r="F22" i="2"/>
  <c r="F16" i="2"/>
  <c r="F130" i="2"/>
  <c r="F62" i="2"/>
  <c r="F119" i="2"/>
  <c r="F124" i="2"/>
  <c r="F93" i="2"/>
  <c r="F86" i="2"/>
  <c r="F87" i="2"/>
  <c r="F29" i="2"/>
  <c r="F50" i="2"/>
  <c r="F53" i="2"/>
  <c r="F128" i="2"/>
  <c r="F45" i="2"/>
  <c r="F59" i="2"/>
  <c r="F213" i="2"/>
  <c r="F216" i="2"/>
  <c r="F217" i="2"/>
  <c r="F129" i="2"/>
  <c r="F212" i="2"/>
  <c r="F206" i="2"/>
  <c r="F207" i="2"/>
  <c r="F208" i="2"/>
  <c r="F209" i="2"/>
  <c r="F218" i="2"/>
  <c r="F224" i="2"/>
  <c r="F270" i="2"/>
  <c r="F271" i="2"/>
  <c r="F272" i="2"/>
  <c r="F229" i="2"/>
  <c r="F230" i="2"/>
  <c r="F231" i="2"/>
  <c r="F238" i="2"/>
  <c r="F239" i="2"/>
  <c r="F240" i="2"/>
  <c r="F235" i="2"/>
  <c r="F232" i="2"/>
  <c r="F273" i="2"/>
  <c r="F275" i="2"/>
  <c r="F245" i="2"/>
  <c r="F255" i="2"/>
  <c r="F262" i="2"/>
  <c r="F254" i="2"/>
  <c r="F256" i="2"/>
  <c r="F266" i="2"/>
  <c r="F261" i="2"/>
  <c r="F250" i="2"/>
  <c r="F252" i="2"/>
  <c r="F253" i="2"/>
  <c r="F219" i="2"/>
  <c r="F220" i="2"/>
  <c r="F221" i="2"/>
  <c r="F144" i="2"/>
  <c r="F146" i="2"/>
  <c r="F147" i="2"/>
  <c r="F150" i="2"/>
  <c r="F151" i="2"/>
  <c r="F152" i="2"/>
  <c r="F154" i="2"/>
  <c r="F155" i="2"/>
  <c r="F143" i="2"/>
  <c r="G260" i="2"/>
  <c r="G259" i="2"/>
  <c r="G251" i="2"/>
  <c r="F268" i="2" l="1"/>
  <c r="F122" i="2"/>
  <c r="F196" i="2"/>
  <c r="F7" i="2" s="1"/>
  <c r="F95" i="2"/>
  <c r="F191" i="2"/>
  <c r="F6" i="2" s="1"/>
  <c r="I4" i="2"/>
  <c r="H4" i="2"/>
  <c r="H9" i="2" s="1"/>
  <c r="G242" i="2"/>
  <c r="G8" i="2" s="1"/>
  <c r="F226" i="2"/>
  <c r="F260" i="2"/>
  <c r="F251" i="2"/>
  <c r="F259" i="2"/>
  <c r="F242" i="2" l="1"/>
  <c r="F8" i="2" s="1"/>
  <c r="F11" i="2" l="1"/>
  <c r="I166" i="2" l="1"/>
  <c r="F166" i="2" l="1"/>
  <c r="F4" i="2" l="1"/>
  <c r="I153" i="2" l="1"/>
  <c r="F153" i="2" l="1"/>
  <c r="G145" i="2"/>
  <c r="G133" i="2" s="1"/>
  <c r="F179" i="2"/>
  <c r="G5" i="2" l="1"/>
  <c r="G9" i="2" s="1"/>
  <c r="I133" i="2"/>
  <c r="F145" i="2"/>
  <c r="F180" i="2"/>
  <c r="I5" i="2" l="1"/>
  <c r="I9" i="2" s="1"/>
  <c r="F133" i="2"/>
  <c r="F5" i="2" l="1"/>
  <c r="F9" i="2" s="1"/>
</calcChain>
</file>

<file path=xl/sharedStrings.xml><?xml version="1.0" encoding="utf-8"?>
<sst xmlns="http://schemas.openxmlformats.org/spreadsheetml/2006/main" count="233" uniqueCount="205">
  <si>
    <t>Nr</t>
  </si>
  <si>
    <t>Trefwoord</t>
  </si>
  <si>
    <t>UIT</t>
  </si>
  <si>
    <t>Realisatie fietsverbinding buffer Transportzone</t>
  </si>
  <si>
    <t>Realisatie Ramskapellebrug</t>
  </si>
  <si>
    <t>Realisatie fietssnelweg F31 &amp; Strandroute</t>
  </si>
  <si>
    <t>Realisatie fietssnelweg F34</t>
  </si>
  <si>
    <t>Acties mbt verkeersveiligheid in Pathoekeweg x Kolvestraat</t>
  </si>
  <si>
    <t>Acties mbt verkeersveiligheid in Waggelwaterstraat</t>
  </si>
  <si>
    <t>Optimalisatie Evendijk West</t>
  </si>
  <si>
    <t>Uitbreiding randparking L. Coiseaukaai</t>
  </si>
  <si>
    <t>De Singel</t>
  </si>
  <si>
    <t>Gistelse Steenweg PHARE OV Corridor</t>
  </si>
  <si>
    <t>Gistelse Steenweg Platse - Expresweg</t>
  </si>
  <si>
    <t xml:space="preserve">Busbaan Spoorwegstraat </t>
  </si>
  <si>
    <t>Bremlaan, Heidelaan, Dopheidestraat, Galgestraat, stuk Nieuwe Sint-Annadreef, Heesterlaan</t>
  </si>
  <si>
    <t xml:space="preserve">Knotwilgenlaan, Hogeweg, Meiboomlaan, Rode Beukendreef, Eikenlaan, Iepenlaan, Ter Luchte, Ter Zale </t>
  </si>
  <si>
    <t>Ontmijnerslaan, Hoog Brabantlaan, Abdijbekestraat, Abdijbekestraat, Titecastraat,Orchideeënlaan</t>
  </si>
  <si>
    <t>Riolering zijstroken Torhoutse Steenweg tussen Expresweg en Koning Leopold III-laan + Jozef Wautersstraat</t>
  </si>
  <si>
    <t>WEST</t>
  </si>
  <si>
    <t>CENTRUM</t>
  </si>
  <si>
    <t>Sint-Anna en Joost de Damhouderstraat</t>
  </si>
  <si>
    <t>Strostraat</t>
  </si>
  <si>
    <t>Karel de Floustraat</t>
  </si>
  <si>
    <t>Katelijnestraat en Arsenaalstraat</t>
  </si>
  <si>
    <t>Boterhuis</t>
  </si>
  <si>
    <t>Omgeving Beursplein</t>
  </si>
  <si>
    <t>OLV Kerkhof Zuid</t>
  </si>
  <si>
    <t>Potterierei deel tss Snaggaardbrug en Peterseliestraat</t>
  </si>
  <si>
    <t>Sint-Jorisstraat / Vlamingdam</t>
  </si>
  <si>
    <t>Zeger van Malestraat</t>
  </si>
  <si>
    <t>Renovatie metselwerk kaaimuren, bruggen, …</t>
  </si>
  <si>
    <t>Baggerwerken reien</t>
  </si>
  <si>
    <t>NOORD</t>
  </si>
  <si>
    <t>OOST</t>
  </si>
  <si>
    <t>Vorkstraat - Sikkelstraat (samenwerking VMSW) - volledige heraanleg bovenbouw</t>
  </si>
  <si>
    <t>Zagersweg volledige heraanleg (samenwerking VMSW + subsidie VMM) - volledige heraanleg incl riolering</t>
  </si>
  <si>
    <t>Speelpleinlaan,Beaupréstraat, Altebijstraat</t>
  </si>
  <si>
    <t>Bossuytlaan – Vossensteert: plateaus, Heraanleg Zevecotedreef &amp; Weidebekestraat</t>
  </si>
  <si>
    <t>Dampoortkwartier, 18 straten</t>
  </si>
  <si>
    <t>Rondpunt Moerkerkse Steenweg - Doornhut</t>
  </si>
  <si>
    <t>Bloemenwijk, 7 straten</t>
  </si>
  <si>
    <t>Vernieuwen riolering wijk Sint-Pieterskerklaan</t>
  </si>
  <si>
    <t>Vernieuwen riolering in de Romboutswijk (Koolkerke)</t>
  </si>
  <si>
    <t>aanleg riolering Oude Oostendse Steenweg 42-46</t>
  </si>
  <si>
    <t>Tramstraat en Matmeers</t>
  </si>
  <si>
    <t>FSS Assebroekelaan en Vondelstraat</t>
  </si>
  <si>
    <t>Oude Kortrijkstraat</t>
  </si>
  <si>
    <t>Astridlaan tussen Gaston Roelandsplein en Sparrestraat - studie</t>
  </si>
  <si>
    <t>Brugeoisestraat</t>
  </si>
  <si>
    <t>Moerkerkse Steenweg: (tussen Pijpeweg en de Vierscharestraat) Vernieuwen van fietspad</t>
  </si>
  <si>
    <t>Ontsluiting Sint-Lucas via Sint-Trudostraat</t>
  </si>
  <si>
    <t>Renovatie urinoirs metselwerk</t>
  </si>
  <si>
    <t>Gemeneweidestraat en Kasteeldreef</t>
  </si>
  <si>
    <t>Lisseweegse Steenweg (Lisseweegse Vaartje tot Wulfsberge)</t>
  </si>
  <si>
    <t>Fietspaden Slachthuisstraat - Sint-Pieterszuidstraat (samenwerking Elia)</t>
  </si>
  <si>
    <t>Fietsverbinding Lodewijk Coiseaukaai - Dudzeelse Steenweg (samenwerking Elia)</t>
  </si>
  <si>
    <t>Zilverpand</t>
  </si>
  <si>
    <t>Rustenburgwijk</t>
  </si>
  <si>
    <t>Poelweg rugbyveld</t>
  </si>
  <si>
    <t>Langerei parking bomen</t>
  </si>
  <si>
    <t>Vervanging van speeltoestellen</t>
  </si>
  <si>
    <t>Joseph Wautersstraat</t>
  </si>
  <si>
    <t>Noordvelde school</t>
  </si>
  <si>
    <t>Knotwilgenlaan</t>
  </si>
  <si>
    <t>Jan Breydellaan</t>
  </si>
  <si>
    <t>Petronilla van Outryve</t>
  </si>
  <si>
    <t>Kluppelmeers</t>
  </si>
  <si>
    <t>Beukenlaan / Berkenlaan</t>
  </si>
  <si>
    <t>Bloso</t>
  </si>
  <si>
    <t>t Leitje</t>
  </si>
  <si>
    <t>OLVA Assebroek</t>
  </si>
  <si>
    <t>A.J. Witteryckstraat</t>
  </si>
  <si>
    <t>Koningin Elisabethsquare</t>
  </si>
  <si>
    <t>Gaarlemstraat Doornweg</t>
  </si>
  <si>
    <t>Academie Arsenaalstraat</t>
  </si>
  <si>
    <t>Academie Noordstraat</t>
  </si>
  <si>
    <t>OLVA Steenbrugge</t>
  </si>
  <si>
    <t>Studie en beheer muurvegetaties</t>
  </si>
  <si>
    <t>Raamcontract afsluitingen</t>
  </si>
  <si>
    <t>Standplaatsverbetering en -herinrichting stadsbomen</t>
  </si>
  <si>
    <t>Project Brugse lantaarn</t>
  </si>
  <si>
    <t>Verspreid over de diverse sportparken worden voorzien en vernieuwd, op basis van de noden: drainage terreinen, schuilhuisjes, dugouts, staantribunes, omheining, voetpaden, doelen, netten, …</t>
  </si>
  <si>
    <t>Het openbaar domein rond de Stella Mariskerk wordt opgefrist</t>
  </si>
  <si>
    <t>Het kustpark (voormalige kazerne Knapen) wordt ontwikkeld (aanlegkosten excl. patrimonium)</t>
  </si>
  <si>
    <t>Burg, zone onder de bomen</t>
  </si>
  <si>
    <t>Uitbreiding Parking Centrum Station</t>
  </si>
  <si>
    <t>Centrum Parking Weylerhof</t>
  </si>
  <si>
    <t>Realisatie reconversieproject Oude Vismijnsite Zeebrugge</t>
  </si>
  <si>
    <t>Realisatie overstromingsmaatregelen Zeebrugge (uitvoering kustwering).</t>
  </si>
  <si>
    <t>Xaverianen omgevingsaanleg</t>
  </si>
  <si>
    <t>Omgevingsaanleg kinderboerderij</t>
  </si>
  <si>
    <t>Raamcontract mobiliteitsingrepen</t>
  </si>
  <si>
    <t>Slimme afvalmanden</t>
  </si>
  <si>
    <t>Heraanleg BETON</t>
  </si>
  <si>
    <t>Heraanleg en herstel kleinschalige verharding, incl halfverharding</t>
  </si>
  <si>
    <t>Voetpadenplan</t>
  </si>
  <si>
    <t>Opmaak masterplan Begraafplaatsen</t>
  </si>
  <si>
    <t>Aanleg petanquevelden</t>
  </si>
  <si>
    <t>Stadsrepubliek: aanleg openbaar domein (incl. Kuiperstraat)</t>
  </si>
  <si>
    <t>Veltem parking</t>
  </si>
  <si>
    <t>Damse Vaart Zuid riolering</t>
  </si>
  <si>
    <t>Mallebergplaats</t>
  </si>
  <si>
    <t>Kraanplein</t>
  </si>
  <si>
    <t>Prins Leopoldstraat en Leopold De Bruynestraat</t>
  </si>
  <si>
    <t>Bisschopsdreef</t>
  </si>
  <si>
    <t>Ganzenplein waterput</t>
  </si>
  <si>
    <t>Hof Arents</t>
  </si>
  <si>
    <t>Wandelpad Langerei</t>
  </si>
  <si>
    <t>Graaf Visart kiosk e.a.</t>
  </si>
  <si>
    <t>Actieplan boomaanplant (boomverjonging)</t>
  </si>
  <si>
    <t>VLM aanleg Maleleie</t>
  </si>
  <si>
    <t>Parking D Kustlaan N34</t>
  </si>
  <si>
    <t>Sasplein beplanting</t>
  </si>
  <si>
    <t>VLM fietspad Maleleie</t>
  </si>
  <si>
    <t>Volkstuinen</t>
  </si>
  <si>
    <t>De ontsluiting rondom het Veltembos / Zandtiende wordt uitgevoerd.</t>
  </si>
  <si>
    <t>Tempelhof parking</t>
  </si>
  <si>
    <t>Sportpark Dudzele</t>
  </si>
  <si>
    <t>Beisbroek MTB bruggen</t>
  </si>
  <si>
    <t>Bewegingsprikkels op openbaar domein</t>
  </si>
  <si>
    <t>Gulden kamer kunstgras</t>
  </si>
  <si>
    <t>JVV/hockey kunstgras</t>
  </si>
  <si>
    <t>Gulden kamer 2 velden</t>
  </si>
  <si>
    <t>Stoerhuus - De bleekweide wordt ingericht</t>
  </si>
  <si>
    <t>Werfplein</t>
  </si>
  <si>
    <t>Jakobinessenpark</t>
  </si>
  <si>
    <t>Astridpark</t>
  </si>
  <si>
    <t>Bilkske speelplein beuk</t>
  </si>
  <si>
    <t>Koolkerke Vaartbekeweg</t>
  </si>
  <si>
    <t>VLM aanleg Wulgenbroeken</t>
  </si>
  <si>
    <t>Paalbos</t>
  </si>
  <si>
    <t>Zitgelegenheid openbaar domein (tafels, banken, pick nick banken, …)</t>
  </si>
  <si>
    <t>Free little libraries</t>
  </si>
  <si>
    <t>Publieke drinkwaterfonteinen</t>
  </si>
  <si>
    <t>Bomenbeheer- en beleidsplan</t>
  </si>
  <si>
    <t>Heraanleg asfaltwegen</t>
  </si>
  <si>
    <t>Realisatie natuurbegraafplaats Blauwe Toren, omvorming begraafplaatsen tot begraafparken</t>
  </si>
  <si>
    <t>Uitbreiding parking 't Zand en herinrichting gedeelte Albert I park</t>
  </si>
  <si>
    <t>Uitvoering masterplan stationsomgeving (incl. uitbreiding Albert I park en veilige fietsverbinding station-kanaaleiland)</t>
  </si>
  <si>
    <t>F34: Uitvoering toekomstvisie fietsvoorzieningen Zeebrugge in segment Kustlaan ter hoogte van de Strandwijk.</t>
  </si>
  <si>
    <t>Spoorovergang Stationstraat Lissewege, incl. opwaardering stationsomgeving</t>
  </si>
  <si>
    <t>Heraanleg Ploegstraat</t>
  </si>
  <si>
    <t>Kerkebeekpad. Studie, pad en brug</t>
  </si>
  <si>
    <t>Veltembos: outdoor parcours</t>
  </si>
  <si>
    <t>Bomenonderzoek</t>
  </si>
  <si>
    <t>Aanleg onderdoorgang onder spoor tussen Blankenbergse Dijk en Sint-Pieters Centrum (samenwerking Infrabel) + verbinding</t>
  </si>
  <si>
    <t>Bargeweg - omgevingswerken en rioolaansluiting cactus</t>
  </si>
  <si>
    <t>Vaartdijkstraat en kanaaleiland studie</t>
  </si>
  <si>
    <t>Leopold I-Laan en Karel De Stoutelaan</t>
  </si>
  <si>
    <t>Vergroenen evenementenplein balkonrotonde</t>
  </si>
  <si>
    <t>Plan voor fietspaden en FSS</t>
  </si>
  <si>
    <t>Guido Gezelle museumtuin ikv 'groen kwartier'</t>
  </si>
  <si>
    <t>Studie seminariekwartier ikv 'groen kwartier'</t>
  </si>
  <si>
    <t>Revitalisatie vesten</t>
  </si>
  <si>
    <t>Begijnhof openstelling</t>
  </si>
  <si>
    <t>Markt Zeebrugge</t>
  </si>
  <si>
    <t>Assebroek site De Lijn</t>
  </si>
  <si>
    <t>Openbare verlichting</t>
  </si>
  <si>
    <t>ALGEMEEN</t>
  </si>
  <si>
    <t>Wegenis en riolering</t>
  </si>
  <si>
    <t>2020-2022</t>
  </si>
  <si>
    <t>We realiseren ondergrondse afvalcontainers op openbaar domein</t>
  </si>
  <si>
    <t>Straat meubilair, open lucht infrastructuur voor beleving en recreatie</t>
  </si>
  <si>
    <t>Parken en publieke groene ruimtes</t>
  </si>
  <si>
    <t>Finse piste Gulden Kamer</t>
  </si>
  <si>
    <t>Bijenactieplan</t>
  </si>
  <si>
    <t>Studies</t>
  </si>
  <si>
    <t>Stadsbos Foreest: beheerplan + inrichting</t>
  </si>
  <si>
    <t>Mobiliteitsingrepen gemeentewegen</t>
  </si>
  <si>
    <t>Raamcontract wegmarkeringen</t>
  </si>
  <si>
    <t>Groene ruimte voor alle leeftijden</t>
  </si>
  <si>
    <t>Bovenlokale projecten mobiliteit</t>
  </si>
  <si>
    <t>Parkings</t>
  </si>
  <si>
    <t>TOTAAL</t>
  </si>
  <si>
    <t>GROEN</t>
  </si>
  <si>
    <t>MOBILITEIT</t>
  </si>
  <si>
    <t>Stadsvernieuwing</t>
  </si>
  <si>
    <t>STADSVERNIEUWING</t>
  </si>
  <si>
    <t>WEGENIS, RIOLERING</t>
  </si>
  <si>
    <t>(Boomverjonging 't Zand)</t>
  </si>
  <si>
    <t>(Redemptoristinnen)</t>
  </si>
  <si>
    <t>(Sint-Brunopleintje)</t>
  </si>
  <si>
    <t>(Babbaertstraat)</t>
  </si>
  <si>
    <t>(Lorreinenhoek)</t>
  </si>
  <si>
    <t>(Leon De Foerestraat)</t>
  </si>
  <si>
    <t>(Sint-Donaasstraat)</t>
  </si>
  <si>
    <t>(Edgard Desmedtplantsoen)</t>
  </si>
  <si>
    <t>(Leyselepark omgeving)</t>
  </si>
  <si>
    <t>Ten Poele Vaartstraat</t>
  </si>
  <si>
    <t>Vergroenen van lanen en straten</t>
  </si>
  <si>
    <t>Vergroenen van ronde punten (Albert I-laan, ..,)</t>
  </si>
  <si>
    <t>Vergroenen van pleinen (Woensdagmarkt, Sint-Jansplein, Van Ackerplein, …)</t>
  </si>
  <si>
    <t>Binnenhof</t>
  </si>
  <si>
    <t>Sensibilisering groen</t>
  </si>
  <si>
    <t>P&amp;R algemeen, locatie te bepalen</t>
  </si>
  <si>
    <t>Van Leeg tot Zand</t>
  </si>
  <si>
    <t>Jan Breydellaan, Peter Benoitlaan, Hogeweg, Pieter Deconincklaan</t>
  </si>
  <si>
    <t>(Hof Campers)</t>
  </si>
  <si>
    <t>(Hauwerstraat vrijzinnigen)</t>
  </si>
  <si>
    <t>Minnewaterpark, padenstructuur en beplanting</t>
  </si>
  <si>
    <t>Realisatie dierengedenkplaats Koude Keuken</t>
  </si>
  <si>
    <t>onderdeel van alle studies en ontwerpen, opgenomen in daar vermelde bedragen</t>
  </si>
  <si>
    <t>Vernieuwing openbare verlichting - NIET TE VOORZIEN INDIEN OVERDRACHT FLUVIUS</t>
  </si>
  <si>
    <t>OV (500.000 euro minder/jaar bij overdracht Fluvius)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</si>
</sst>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;&quot;€&quot;\ \-#,##0"/>
    <numFmt numFmtId="165" formatCode="_ &quot;€&quot;\ * #,##0_ ;_ &quot;€&quot;\ * \-#,##0_ ;_ &quot;€&quot;\ * &quot;-&quot;_ ;_ @_ "/>
    <numFmt numFmtId="166" formatCode="_ * #,##0.00_ ;_ * \-#,##0.00_ ;_ * &quot;-&quot;??_ ;_ @_ "/>
    <numFmt numFmtId="167" formatCode="&quot;€&quot;\ #,##0"/>
  </numFmts>
  <fonts count="2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sz val="8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4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6" fontId="9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167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quotePrefix="1" applyFont="1" applyFill="1" applyBorder="1" applyAlignment="1"/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3" fontId="1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/>
    <xf numFmtId="164" fontId="0" fillId="0" borderId="0" xfId="0" applyNumberForma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16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6" fillId="3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164" fontId="2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5" fillId="0" borderId="0" xfId="0" applyFont="1" applyFill="1" applyBorder="1" applyAlignment="1"/>
    <xf numFmtId="164" fontId="17" fillId="0" borderId="0" xfId="0" applyNumberFormat="1" applyFont="1" applyFill="1" applyBorder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2B28-6A32-4C9A-B883-FE86A60DA6FD}">
  <sheetPr>
    <pageSetUpPr fitToPage="1"/>
  </sheetPr>
  <dimension ref="A1:R275"/>
  <sheetViews>
    <sheetView tabSelected="1" workbookViewId="0">
      <pane xSplit="5" ySplit="1" topLeftCell="F66" activePane="bottomRight" state="frozen"/>
      <selection pane="topRight" activeCell="F1" sqref="F1"/>
      <selection pane="bottomLeft" activeCell="A2" sqref="A2"/>
      <selection pane="bottomRight" activeCell="E75" sqref="E75:I77"/>
    </sheetView>
  </sheetViews>
  <sheetFormatPr defaultColWidth="9.08984375" defaultRowHeight="14.5" x14ac:dyDescent="0.35"/>
  <cols>
    <col min="1" max="1" width="5.90625" style="23" hidden="1" customWidth="1"/>
    <col min="2" max="2" width="7.6328125" style="23" hidden="1" customWidth="1"/>
    <col min="3" max="3" width="4.6328125" style="21" customWidth="1"/>
    <col min="4" max="4" width="9.6328125" style="20" customWidth="1"/>
    <col min="5" max="5" width="85.54296875" style="19" customWidth="1"/>
    <col min="6" max="6" width="14.36328125" style="39" customWidth="1"/>
    <col min="7" max="7" width="12.08984375" style="30" customWidth="1"/>
    <col min="8" max="8" width="11.6328125" style="30" customWidth="1"/>
    <col min="9" max="9" width="12.6328125" style="30" customWidth="1"/>
    <col min="10" max="11" width="9.08984375" style="23"/>
    <col min="12" max="12" width="10.453125" style="23" bestFit="1" customWidth="1"/>
    <col min="13" max="13" width="13.08984375" style="23" customWidth="1"/>
    <col min="14" max="14" width="14.08984375" style="23" customWidth="1"/>
    <col min="15" max="16384" width="9.08984375" style="23"/>
  </cols>
  <sheetData>
    <row r="1" spans="1:15" s="24" customFormat="1" ht="18.5" x14ac:dyDescent="0.45">
      <c r="A1" s="24" t="s">
        <v>0</v>
      </c>
      <c r="B1" s="24" t="s">
        <v>1</v>
      </c>
      <c r="C1" s="64"/>
      <c r="D1" s="65"/>
      <c r="E1" s="66"/>
      <c r="F1" s="45" t="s">
        <v>161</v>
      </c>
      <c r="G1" s="28">
        <v>2020</v>
      </c>
      <c r="H1" s="28">
        <v>2021</v>
      </c>
      <c r="I1" s="28">
        <v>2022</v>
      </c>
    </row>
    <row r="2" spans="1:15" s="20" customFormat="1" x14ac:dyDescent="0.35">
      <c r="C2" s="40"/>
      <c r="E2" s="19"/>
      <c r="F2" s="39"/>
      <c r="G2" s="29" t="s">
        <v>2</v>
      </c>
      <c r="H2" s="29" t="s">
        <v>2</v>
      </c>
      <c r="I2" s="29" t="s">
        <v>2</v>
      </c>
    </row>
    <row r="3" spans="1:15" s="20" customFormat="1" x14ac:dyDescent="0.35">
      <c r="C3" s="40"/>
      <c r="E3" s="19"/>
      <c r="F3" s="39"/>
      <c r="G3" s="29"/>
      <c r="H3" s="29"/>
      <c r="I3" s="29"/>
    </row>
    <row r="4" spans="1:15" s="84" customFormat="1" x14ac:dyDescent="0.35">
      <c r="C4" s="40"/>
      <c r="D4" s="84" t="s">
        <v>175</v>
      </c>
      <c r="E4" s="22"/>
      <c r="F4" s="41">
        <f>F11+F65+F95+F122</f>
        <v>9000000</v>
      </c>
      <c r="G4" s="41">
        <f>G11+G65+G95+G122</f>
        <v>3000000</v>
      </c>
      <c r="H4" s="41">
        <f>H11+H65+H95+H122</f>
        <v>3000000</v>
      </c>
      <c r="I4" s="41">
        <f>I11+I65+I95+I122</f>
        <v>3000000</v>
      </c>
    </row>
    <row r="5" spans="1:15" s="84" customFormat="1" x14ac:dyDescent="0.35">
      <c r="C5" s="40"/>
      <c r="D5" s="84" t="s">
        <v>179</v>
      </c>
      <c r="E5" s="22"/>
      <c r="F5" s="41">
        <f>F133+F191</f>
        <v>34499999.799999997</v>
      </c>
      <c r="G5" s="41">
        <f t="shared" ref="G5:I5" si="0">G133</f>
        <v>10000000</v>
      </c>
      <c r="H5" s="41">
        <f t="shared" si="0"/>
        <v>9999999.8000000007</v>
      </c>
      <c r="I5" s="41">
        <f t="shared" si="0"/>
        <v>10000000</v>
      </c>
    </row>
    <row r="6" spans="1:15" s="84" customFormat="1" x14ac:dyDescent="0.35">
      <c r="C6" s="40"/>
      <c r="D6" s="84" t="s">
        <v>204</v>
      </c>
      <c r="E6" s="22"/>
      <c r="F6" s="41">
        <f>F191</f>
        <v>4500000</v>
      </c>
      <c r="G6" s="41">
        <f t="shared" ref="G6:I6" si="1">G191</f>
        <v>1500000</v>
      </c>
      <c r="H6" s="41">
        <f t="shared" si="1"/>
        <v>1500000</v>
      </c>
      <c r="I6" s="41">
        <f t="shared" si="1"/>
        <v>1500000</v>
      </c>
    </row>
    <row r="7" spans="1:15" s="84" customFormat="1" x14ac:dyDescent="0.35">
      <c r="C7" s="40"/>
      <c r="D7" s="84" t="s">
        <v>178</v>
      </c>
      <c r="E7" s="22"/>
      <c r="F7" s="41">
        <f>F196</f>
        <v>6737500</v>
      </c>
      <c r="G7" s="41">
        <f t="shared" ref="G7:I7" si="2">G196</f>
        <v>1057500</v>
      </c>
      <c r="H7" s="41">
        <f t="shared" si="2"/>
        <v>1565000</v>
      </c>
      <c r="I7" s="41">
        <f t="shared" si="2"/>
        <v>4115000</v>
      </c>
    </row>
    <row r="8" spans="1:15" s="84" customFormat="1" x14ac:dyDescent="0.35">
      <c r="C8" s="40"/>
      <c r="D8" s="84" t="s">
        <v>176</v>
      </c>
      <c r="E8" s="22"/>
      <c r="F8" s="41">
        <f>F226+F242+F268</f>
        <v>11592882.970000001</v>
      </c>
      <c r="G8" s="41">
        <f>G226+G242+G268</f>
        <v>3509882.9699999997</v>
      </c>
      <c r="H8" s="41">
        <f>H226+H242+H268</f>
        <v>2356500</v>
      </c>
      <c r="I8" s="41">
        <f>I226+I242+I268</f>
        <v>5726500</v>
      </c>
    </row>
    <row r="9" spans="1:15" s="84" customFormat="1" x14ac:dyDescent="0.35">
      <c r="C9" s="40"/>
      <c r="D9" s="84" t="s">
        <v>174</v>
      </c>
      <c r="E9" s="22"/>
      <c r="F9" s="41">
        <f>F4+F5+F7+F8</f>
        <v>61830382.769999996</v>
      </c>
      <c r="G9" s="41">
        <f>G4+G5+G7+G8</f>
        <v>17567382.969999999</v>
      </c>
      <c r="H9" s="41">
        <f>H4+H5+H7+H8</f>
        <v>16921499.800000001</v>
      </c>
      <c r="I9" s="41">
        <f>I4+I5+I7+I8</f>
        <v>22841500</v>
      </c>
    </row>
    <row r="10" spans="1:15" s="84" customFormat="1" x14ac:dyDescent="0.35">
      <c r="C10" s="40"/>
      <c r="E10" s="22"/>
      <c r="F10" s="41"/>
      <c r="G10" s="41"/>
      <c r="H10" s="41"/>
      <c r="I10" s="41"/>
    </row>
    <row r="11" spans="1:15" s="21" customFormat="1" ht="15" customHeight="1" x14ac:dyDescent="0.35">
      <c r="C11" s="79"/>
      <c r="D11" s="76" t="s">
        <v>164</v>
      </c>
      <c r="E11" s="80"/>
      <c r="F11" s="78">
        <f>G11+H11+I11</f>
        <v>3666500</v>
      </c>
      <c r="G11" s="78">
        <f>SUM(G14:G63)</f>
        <v>1669000</v>
      </c>
      <c r="H11" s="78">
        <f>SUM(H14:H63)</f>
        <v>1113500</v>
      </c>
      <c r="I11" s="78">
        <f>SUM(I14:I63)</f>
        <v>884000</v>
      </c>
      <c r="J11" s="41"/>
      <c r="K11" s="41"/>
      <c r="L11" s="43"/>
      <c r="M11" s="43"/>
      <c r="N11" s="43"/>
    </row>
    <row r="12" spans="1:15" s="21" customFormat="1" ht="15" customHeight="1" x14ac:dyDescent="0.35">
      <c r="D12" s="20"/>
      <c r="E12" s="22"/>
      <c r="F12" s="39"/>
      <c r="G12" s="41"/>
      <c r="H12" s="41"/>
      <c r="I12" s="41"/>
      <c r="J12" s="41"/>
      <c r="K12" s="41"/>
      <c r="L12" s="43"/>
    </row>
    <row r="13" spans="1:15" s="21" customFormat="1" ht="15" customHeight="1" x14ac:dyDescent="0.35">
      <c r="D13" s="20"/>
      <c r="E13" s="81" t="s">
        <v>159</v>
      </c>
      <c r="F13" s="39"/>
      <c r="G13" s="41"/>
      <c r="H13" s="41"/>
      <c r="I13" s="41"/>
      <c r="J13" s="41"/>
      <c r="K13" s="41"/>
      <c r="L13" s="43"/>
    </row>
    <row r="14" spans="1:15" ht="15" customHeight="1" x14ac:dyDescent="0.35">
      <c r="C14" s="23"/>
      <c r="D14" s="15"/>
      <c r="E14" s="16" t="s">
        <v>115</v>
      </c>
      <c r="F14" s="39">
        <f>G14+H14+I14</f>
        <v>20000</v>
      </c>
      <c r="H14" s="30">
        <v>20000</v>
      </c>
      <c r="J14" s="30"/>
      <c r="K14" s="30"/>
      <c r="L14" s="30"/>
      <c r="M14" s="31"/>
      <c r="N14" s="12"/>
      <c r="O14" s="12"/>
    </row>
    <row r="15" spans="1:15" s="13" customFormat="1" ht="15" customHeight="1" x14ac:dyDescent="0.35">
      <c r="D15" s="52"/>
      <c r="E15" s="16" t="s">
        <v>110</v>
      </c>
      <c r="F15" s="39">
        <f>G15+H15+I15</f>
        <v>1050000</v>
      </c>
      <c r="G15" s="58">
        <v>350000</v>
      </c>
      <c r="H15" s="58">
        <v>350000</v>
      </c>
      <c r="I15" s="58">
        <v>350000</v>
      </c>
    </row>
    <row r="16" spans="1:15" s="13" customFormat="1" x14ac:dyDescent="0.35">
      <c r="C16" s="52"/>
      <c r="D16" s="52"/>
      <c r="E16" s="16" t="s">
        <v>80</v>
      </c>
      <c r="F16" s="39">
        <f>G16+H16+I16</f>
        <v>90000</v>
      </c>
      <c r="G16" s="32">
        <v>30000</v>
      </c>
      <c r="H16" s="32">
        <v>30000</v>
      </c>
      <c r="I16" s="32">
        <v>30000</v>
      </c>
    </row>
    <row r="17" spans="3:15" s="13" customFormat="1" x14ac:dyDescent="0.35">
      <c r="C17" s="52"/>
      <c r="D17" s="52"/>
      <c r="E17" s="16" t="s">
        <v>192</v>
      </c>
      <c r="F17" s="39">
        <f t="shared" ref="F17:F19" si="3">G17+H17+I17</f>
        <v>150000</v>
      </c>
      <c r="G17" s="32">
        <v>50000</v>
      </c>
      <c r="H17" s="32">
        <v>50000</v>
      </c>
      <c r="I17" s="32">
        <v>50000</v>
      </c>
    </row>
    <row r="18" spans="3:15" s="13" customFormat="1" x14ac:dyDescent="0.35">
      <c r="C18" s="52"/>
      <c r="D18" s="52"/>
      <c r="E18" s="16" t="s">
        <v>191</v>
      </c>
      <c r="F18" s="39">
        <f t="shared" si="3"/>
        <v>60000</v>
      </c>
      <c r="G18" s="32">
        <v>20000</v>
      </c>
      <c r="H18" s="32">
        <v>20000</v>
      </c>
      <c r="I18" s="32">
        <v>20000</v>
      </c>
    </row>
    <row r="19" spans="3:15" s="13" customFormat="1" x14ac:dyDescent="0.35">
      <c r="C19" s="52"/>
      <c r="D19" s="52"/>
      <c r="E19" s="16" t="s">
        <v>190</v>
      </c>
      <c r="F19" s="39">
        <f t="shared" si="3"/>
        <v>60000</v>
      </c>
      <c r="G19" s="32">
        <v>20000</v>
      </c>
      <c r="H19" s="32">
        <v>20000</v>
      </c>
      <c r="I19" s="32">
        <v>20000</v>
      </c>
    </row>
    <row r="20" spans="3:15" ht="15" customHeight="1" x14ac:dyDescent="0.35">
      <c r="C20" s="23"/>
      <c r="D20" s="15"/>
      <c r="E20" s="16"/>
      <c r="J20" s="30"/>
      <c r="K20" s="30"/>
      <c r="L20" s="30"/>
      <c r="M20" s="31"/>
      <c r="N20" s="12"/>
      <c r="O20" s="12"/>
    </row>
    <row r="21" spans="3:15" ht="15" customHeight="1" x14ac:dyDescent="0.35">
      <c r="C21" s="23"/>
      <c r="D21" s="15"/>
      <c r="E21" s="70" t="s">
        <v>20</v>
      </c>
      <c r="J21" s="30"/>
      <c r="K21" s="30"/>
      <c r="L21" s="30"/>
      <c r="M21" s="31"/>
      <c r="N21" s="12"/>
      <c r="O21" s="12"/>
    </row>
    <row r="22" spans="3:15" s="13" customFormat="1" ht="15" customHeight="1" x14ac:dyDescent="0.35">
      <c r="D22" s="47"/>
      <c r="E22" s="16" t="s">
        <v>180</v>
      </c>
      <c r="F22" s="39">
        <f t="shared" ref="F22:F39" si="4">G22+H22+I22</f>
        <v>10000</v>
      </c>
      <c r="G22" s="32">
        <v>10000</v>
      </c>
      <c r="H22" s="32"/>
      <c r="I22" s="32"/>
      <c r="J22" s="32"/>
      <c r="K22" s="32"/>
      <c r="L22" s="32"/>
      <c r="M22" s="32"/>
    </row>
    <row r="23" spans="3:15" ht="15" customHeight="1" x14ac:dyDescent="0.35">
      <c r="C23" s="23"/>
      <c r="D23" s="57"/>
      <c r="E23" s="69" t="s">
        <v>181</v>
      </c>
      <c r="F23" s="39">
        <f t="shared" si="4"/>
        <v>14508</v>
      </c>
      <c r="G23" s="30">
        <v>14508</v>
      </c>
      <c r="J23" s="30"/>
      <c r="K23" s="30"/>
      <c r="L23" s="31"/>
      <c r="M23" s="12"/>
      <c r="N23" s="12"/>
    </row>
    <row r="24" spans="3:15" ht="15" customHeight="1" x14ac:dyDescent="0.35">
      <c r="C24" s="23"/>
      <c r="D24" s="57"/>
      <c r="E24" s="69" t="s">
        <v>182</v>
      </c>
      <c r="F24" s="39">
        <f t="shared" si="4"/>
        <v>5000</v>
      </c>
      <c r="G24" s="30">
        <v>5000</v>
      </c>
      <c r="J24" s="30"/>
      <c r="K24" s="30"/>
      <c r="L24" s="31"/>
      <c r="M24" s="12"/>
      <c r="N24" s="12"/>
    </row>
    <row r="25" spans="3:15" ht="15" customHeight="1" x14ac:dyDescent="0.35">
      <c r="C25" s="23"/>
      <c r="D25" s="57"/>
      <c r="E25" s="69" t="s">
        <v>198</v>
      </c>
      <c r="F25" s="39">
        <f>G25+H25+I25</f>
        <v>5000</v>
      </c>
      <c r="G25" s="30">
        <v>5000</v>
      </c>
      <c r="J25" s="30"/>
      <c r="K25" s="30"/>
      <c r="L25" s="31"/>
      <c r="M25" s="12"/>
      <c r="N25" s="12"/>
    </row>
    <row r="26" spans="3:15" ht="15" customHeight="1" x14ac:dyDescent="0.35">
      <c r="C26" s="23"/>
      <c r="D26" s="57"/>
      <c r="E26" s="69" t="s">
        <v>199</v>
      </c>
      <c r="F26" s="39">
        <f>G26+H26+I26</f>
        <v>5000</v>
      </c>
      <c r="G26" s="30">
        <v>5000</v>
      </c>
      <c r="J26" s="30"/>
      <c r="K26" s="30"/>
      <c r="L26" s="31"/>
      <c r="M26" s="12"/>
      <c r="N26" s="12"/>
    </row>
    <row r="27" spans="3:15" s="13" customFormat="1" ht="15" customHeight="1" x14ac:dyDescent="0.35">
      <c r="D27" s="47"/>
      <c r="E27" s="16" t="s">
        <v>60</v>
      </c>
      <c r="F27" s="39">
        <f>G27+H27+I27</f>
        <v>75000</v>
      </c>
      <c r="G27" s="32">
        <v>75000</v>
      </c>
      <c r="H27" s="32"/>
      <c r="I27" s="32"/>
      <c r="J27" s="32"/>
      <c r="K27" s="32"/>
      <c r="L27" s="32"/>
      <c r="M27" s="32"/>
    </row>
    <row r="28" spans="3:15" ht="15" customHeight="1" x14ac:dyDescent="0.35">
      <c r="C28" s="23"/>
      <c r="D28" s="57"/>
      <c r="E28" s="69" t="s">
        <v>125</v>
      </c>
      <c r="F28" s="39">
        <f t="shared" si="4"/>
        <v>65000</v>
      </c>
      <c r="G28" s="30">
        <v>65000</v>
      </c>
      <c r="J28" s="30"/>
      <c r="K28" s="30"/>
      <c r="L28" s="31"/>
      <c r="M28" s="12"/>
      <c r="N28" s="12"/>
    </row>
    <row r="29" spans="3:15" s="13" customFormat="1" ht="15" customHeight="1" x14ac:dyDescent="0.35">
      <c r="E29" s="16" t="s">
        <v>106</v>
      </c>
      <c r="F29" s="39">
        <f t="shared" si="4"/>
        <v>50000</v>
      </c>
      <c r="G29" s="32">
        <v>50000</v>
      </c>
      <c r="H29" s="32"/>
      <c r="I29" s="32"/>
      <c r="J29" s="32"/>
      <c r="K29" s="32"/>
      <c r="L29" s="32"/>
      <c r="M29" s="32"/>
    </row>
    <row r="30" spans="3:15" ht="15" customHeight="1" x14ac:dyDescent="0.35">
      <c r="C30" s="23"/>
      <c r="D30" s="57"/>
      <c r="E30" s="69" t="s">
        <v>126</v>
      </c>
      <c r="F30" s="39">
        <f t="shared" si="4"/>
        <v>15000</v>
      </c>
      <c r="G30" s="30">
        <v>15000</v>
      </c>
      <c r="J30" s="30"/>
      <c r="K30" s="30"/>
      <c r="L30" s="31"/>
      <c r="M30" s="12"/>
      <c r="N30" s="12"/>
    </row>
    <row r="31" spans="3:15" ht="15" customHeight="1" x14ac:dyDescent="0.35">
      <c r="C31" s="23"/>
      <c r="D31" s="57"/>
      <c r="E31" s="69" t="s">
        <v>127</v>
      </c>
      <c r="F31" s="39">
        <f t="shared" si="4"/>
        <v>56838</v>
      </c>
      <c r="G31" s="30">
        <v>56838</v>
      </c>
      <c r="J31" s="30"/>
      <c r="K31" s="30"/>
      <c r="L31" s="31"/>
      <c r="M31" s="12"/>
      <c r="N31" s="12"/>
    </row>
    <row r="32" spans="3:15" s="13" customFormat="1" ht="15" customHeight="1" x14ac:dyDescent="0.35">
      <c r="E32" s="16" t="s">
        <v>107</v>
      </c>
      <c r="F32" s="39">
        <f t="shared" si="4"/>
        <v>244458</v>
      </c>
      <c r="G32" s="32">
        <v>125000</v>
      </c>
      <c r="H32" s="32">
        <v>119458</v>
      </c>
      <c r="I32" s="32"/>
      <c r="J32" s="32"/>
      <c r="K32" s="32"/>
      <c r="L32" s="32"/>
      <c r="M32" s="32"/>
    </row>
    <row r="33" spans="3:15" s="13" customFormat="1" ht="15" customHeight="1" x14ac:dyDescent="0.35">
      <c r="E33" s="16" t="s">
        <v>155</v>
      </c>
      <c r="F33" s="39">
        <f t="shared" si="4"/>
        <v>99087</v>
      </c>
      <c r="G33" s="32">
        <v>99087</v>
      </c>
      <c r="H33" s="32"/>
      <c r="I33" s="32"/>
      <c r="J33" s="32"/>
      <c r="K33" s="32"/>
      <c r="L33" s="32"/>
      <c r="M33" s="32"/>
    </row>
    <row r="34" spans="3:15" s="13" customFormat="1" ht="15" customHeight="1" x14ac:dyDescent="0.35">
      <c r="E34" s="16" t="s">
        <v>152</v>
      </c>
      <c r="F34" s="39">
        <f t="shared" si="4"/>
        <v>30000</v>
      </c>
      <c r="G34" s="32">
        <v>30000</v>
      </c>
      <c r="H34" s="32"/>
      <c r="I34" s="32"/>
      <c r="J34" s="32"/>
      <c r="K34" s="32"/>
      <c r="L34" s="32"/>
      <c r="M34" s="32"/>
    </row>
    <row r="35" spans="3:15" s="13" customFormat="1" ht="15" customHeight="1" x14ac:dyDescent="0.35">
      <c r="E35" s="16" t="s">
        <v>154</v>
      </c>
      <c r="F35" s="39">
        <f t="shared" si="4"/>
        <v>100000</v>
      </c>
      <c r="G35" s="32">
        <v>60000</v>
      </c>
      <c r="H35" s="32">
        <v>40000</v>
      </c>
      <c r="I35" s="32"/>
      <c r="J35" s="32"/>
      <c r="K35" s="32"/>
      <c r="L35" s="32"/>
      <c r="M35" s="32"/>
    </row>
    <row r="36" spans="3:15" ht="15" customHeight="1" x14ac:dyDescent="0.35">
      <c r="D36" s="5"/>
      <c r="E36" s="17" t="s">
        <v>124</v>
      </c>
      <c r="F36" s="39">
        <f t="shared" si="4"/>
        <v>65000</v>
      </c>
      <c r="G36" s="30">
        <v>30000</v>
      </c>
      <c r="H36" s="30">
        <v>35000</v>
      </c>
      <c r="J36" s="30"/>
      <c r="K36" s="30"/>
      <c r="L36" s="30"/>
      <c r="M36" s="31"/>
      <c r="N36" s="12"/>
      <c r="O36" s="12"/>
    </row>
    <row r="37" spans="3:15" s="13" customFormat="1" ht="15" customHeight="1" x14ac:dyDescent="0.35">
      <c r="E37" s="16" t="s">
        <v>113</v>
      </c>
      <c r="F37" s="39">
        <f t="shared" si="4"/>
        <v>50000</v>
      </c>
      <c r="G37" s="32">
        <v>46000</v>
      </c>
      <c r="H37" s="32">
        <v>2000</v>
      </c>
      <c r="I37" s="32">
        <v>2000</v>
      </c>
      <c r="J37" s="32"/>
      <c r="K37" s="32"/>
      <c r="L37" s="32"/>
      <c r="M37" s="32"/>
    </row>
    <row r="38" spans="3:15" ht="15" customHeight="1" x14ac:dyDescent="0.35">
      <c r="C38" s="23"/>
      <c r="D38" s="57"/>
      <c r="E38" s="17" t="s">
        <v>200</v>
      </c>
      <c r="F38" s="39">
        <f t="shared" si="4"/>
        <v>200000</v>
      </c>
      <c r="G38" s="30">
        <v>100000</v>
      </c>
      <c r="H38" s="30">
        <v>100000</v>
      </c>
      <c r="J38" s="30"/>
      <c r="K38" s="30"/>
      <c r="L38" s="30"/>
      <c r="M38" s="31"/>
      <c r="N38" s="12"/>
      <c r="O38" s="12"/>
    </row>
    <row r="39" spans="3:15" s="13" customFormat="1" ht="14.25" customHeight="1" x14ac:dyDescent="0.35">
      <c r="E39" s="16" t="s">
        <v>109</v>
      </c>
      <c r="F39" s="39">
        <f t="shared" si="4"/>
        <v>200000</v>
      </c>
      <c r="G39" s="82"/>
      <c r="H39" s="32">
        <v>200000</v>
      </c>
      <c r="I39" s="32"/>
      <c r="J39" s="32"/>
      <c r="K39" s="32"/>
      <c r="L39" s="32"/>
      <c r="M39" s="32"/>
    </row>
    <row r="40" spans="3:15" ht="15" customHeight="1" x14ac:dyDescent="0.35">
      <c r="C40" s="23"/>
      <c r="D40" s="57"/>
      <c r="E40" s="69"/>
      <c r="J40" s="30"/>
      <c r="K40" s="30"/>
      <c r="L40" s="31"/>
      <c r="M40" s="12"/>
      <c r="N40" s="12"/>
    </row>
    <row r="41" spans="3:15" ht="15" customHeight="1" x14ac:dyDescent="0.35">
      <c r="C41" s="23"/>
      <c r="D41" s="57"/>
      <c r="E41" s="71" t="s">
        <v>33</v>
      </c>
      <c r="J41" s="30"/>
      <c r="K41" s="30"/>
      <c r="L41" s="31"/>
      <c r="M41" s="12"/>
      <c r="N41" s="12"/>
    </row>
    <row r="42" spans="3:15" ht="15" customHeight="1" x14ac:dyDescent="0.35">
      <c r="C42" s="23"/>
      <c r="D42" s="57"/>
      <c r="E42" s="69" t="s">
        <v>185</v>
      </c>
      <c r="F42" s="39">
        <f t="shared" ref="F42:F45" si="5">G42+H42+I42</f>
        <v>10442</v>
      </c>
      <c r="G42" s="30">
        <v>5000</v>
      </c>
      <c r="H42" s="30">
        <v>5442</v>
      </c>
      <c r="J42" s="30"/>
      <c r="K42" s="30"/>
      <c r="L42" s="31"/>
      <c r="M42" s="12"/>
      <c r="N42" s="12"/>
    </row>
    <row r="43" spans="3:15" ht="15" customHeight="1" x14ac:dyDescent="0.35">
      <c r="C43" s="23"/>
      <c r="D43" s="57"/>
      <c r="E43" s="69" t="s">
        <v>186</v>
      </c>
      <c r="F43" s="39">
        <f t="shared" si="5"/>
        <v>5000</v>
      </c>
      <c r="G43" s="30">
        <v>5000</v>
      </c>
      <c r="J43" s="30"/>
      <c r="K43" s="30"/>
      <c r="L43" s="31"/>
      <c r="M43" s="12"/>
      <c r="N43" s="12"/>
    </row>
    <row r="44" spans="3:15" s="13" customFormat="1" ht="15" customHeight="1" x14ac:dyDescent="0.35">
      <c r="D44" s="47"/>
      <c r="E44" s="16" t="s">
        <v>189</v>
      </c>
      <c r="F44" s="39">
        <f t="shared" si="5"/>
        <v>35000</v>
      </c>
      <c r="G44" s="32">
        <v>35000</v>
      </c>
      <c r="H44" s="32"/>
      <c r="I44" s="32"/>
      <c r="J44" s="32"/>
      <c r="K44" s="32"/>
      <c r="L44" s="32"/>
      <c r="M44" s="32"/>
    </row>
    <row r="45" spans="3:15" s="13" customFormat="1" ht="15" customHeight="1" x14ac:dyDescent="0.35">
      <c r="D45" s="52"/>
      <c r="E45" s="16" t="s">
        <v>137</v>
      </c>
      <c r="F45" s="39">
        <f t="shared" si="5"/>
        <v>250000</v>
      </c>
      <c r="G45" s="53"/>
      <c r="H45" s="53"/>
      <c r="I45" s="53">
        <v>250000</v>
      </c>
      <c r="J45" s="54"/>
      <c r="K45" s="54"/>
      <c r="L45" s="54"/>
      <c r="M45" s="54"/>
      <c r="N45" s="54"/>
      <c r="O45" s="54"/>
    </row>
    <row r="46" spans="3:15" ht="15" customHeight="1" x14ac:dyDescent="0.35">
      <c r="C46" s="23"/>
      <c r="D46" s="57"/>
      <c r="E46" s="69"/>
      <c r="J46" s="30"/>
      <c r="K46" s="30"/>
      <c r="L46" s="31"/>
      <c r="M46" s="12"/>
      <c r="N46" s="12"/>
    </row>
    <row r="47" spans="3:15" ht="15" customHeight="1" x14ac:dyDescent="0.35">
      <c r="C47" s="23"/>
      <c r="D47" s="57"/>
      <c r="E47" s="71" t="s">
        <v>34</v>
      </c>
      <c r="J47" s="30"/>
      <c r="K47" s="30"/>
      <c r="L47" s="31"/>
      <c r="M47" s="12"/>
      <c r="N47" s="12"/>
    </row>
    <row r="48" spans="3:15" ht="15" customHeight="1" x14ac:dyDescent="0.35">
      <c r="C48" s="23"/>
      <c r="D48" s="57"/>
      <c r="E48" s="69" t="s">
        <v>183</v>
      </c>
      <c r="F48" s="39">
        <f t="shared" ref="F48:F53" si="6">G48+H48+I48</f>
        <v>3200</v>
      </c>
      <c r="G48" s="30">
        <v>1600</v>
      </c>
      <c r="H48" s="30">
        <v>1600</v>
      </c>
      <c r="J48" s="30"/>
      <c r="K48" s="30"/>
      <c r="L48" s="31"/>
      <c r="M48" s="12"/>
      <c r="N48" s="12"/>
    </row>
    <row r="49" spans="3:18" ht="15" customHeight="1" x14ac:dyDescent="0.35">
      <c r="C49" s="23"/>
      <c r="D49" s="57"/>
      <c r="E49" s="69" t="s">
        <v>184</v>
      </c>
      <c r="F49" s="39">
        <f t="shared" si="6"/>
        <v>5000</v>
      </c>
      <c r="G49" s="30">
        <v>5000</v>
      </c>
      <c r="J49" s="30"/>
      <c r="K49" s="30"/>
      <c r="L49" s="31"/>
      <c r="M49" s="12"/>
      <c r="N49" s="12"/>
    </row>
    <row r="50" spans="3:18" ht="15" customHeight="1" x14ac:dyDescent="0.35">
      <c r="E50" s="17" t="s">
        <v>105</v>
      </c>
      <c r="F50" s="39">
        <f t="shared" si="6"/>
        <v>50000</v>
      </c>
      <c r="G50" s="32">
        <v>50000</v>
      </c>
      <c r="H50" s="18"/>
      <c r="I50" s="18"/>
      <c r="J50" s="18"/>
      <c r="K50" s="18"/>
      <c r="L50" s="33"/>
      <c r="M50" s="18"/>
      <c r="N50" s="18"/>
      <c r="O50" s="18"/>
      <c r="P50" s="33"/>
      <c r="Q50" s="12"/>
      <c r="R50" s="12"/>
    </row>
    <row r="51" spans="3:18" s="13" customFormat="1" ht="15" customHeight="1" x14ac:dyDescent="0.35">
      <c r="D51" s="11"/>
      <c r="E51" s="16" t="s">
        <v>66</v>
      </c>
      <c r="F51" s="39">
        <f t="shared" si="6"/>
        <v>30000</v>
      </c>
      <c r="G51" s="32">
        <v>30000</v>
      </c>
      <c r="H51" s="32"/>
      <c r="I51" s="32"/>
      <c r="J51" s="32"/>
      <c r="K51" s="32"/>
      <c r="L51" s="32"/>
      <c r="M51" s="31"/>
    </row>
    <row r="52" spans="3:18" s="13" customFormat="1" ht="15" customHeight="1" x14ac:dyDescent="0.35">
      <c r="D52" s="47"/>
      <c r="E52" s="16" t="s">
        <v>111</v>
      </c>
      <c r="F52" s="39">
        <f t="shared" si="6"/>
        <v>64575</v>
      </c>
      <c r="G52" s="32">
        <v>64575</v>
      </c>
      <c r="H52" s="32"/>
      <c r="I52" s="32"/>
      <c r="J52" s="32"/>
      <c r="K52" s="32"/>
      <c r="L52" s="32"/>
      <c r="M52" s="32"/>
    </row>
    <row r="53" spans="3:18" s="13" customFormat="1" x14ac:dyDescent="0.35">
      <c r="E53" s="16" t="s">
        <v>91</v>
      </c>
      <c r="F53" s="39">
        <f t="shared" si="6"/>
        <v>52000</v>
      </c>
      <c r="G53" s="83"/>
      <c r="H53" s="59"/>
      <c r="I53" s="59">
        <v>52000</v>
      </c>
    </row>
    <row r="54" spans="3:18" ht="15" customHeight="1" x14ac:dyDescent="0.35">
      <c r="C54" s="23"/>
      <c r="D54" s="57"/>
      <c r="E54" s="69"/>
      <c r="J54" s="30"/>
      <c r="K54" s="30"/>
      <c r="L54" s="31"/>
      <c r="M54" s="12"/>
      <c r="N54" s="12"/>
    </row>
    <row r="55" spans="3:18" ht="15" customHeight="1" x14ac:dyDescent="0.35">
      <c r="C55" s="23"/>
      <c r="D55" s="57"/>
      <c r="E55" s="71" t="s">
        <v>19</v>
      </c>
      <c r="J55" s="30"/>
      <c r="K55" s="30"/>
      <c r="L55" s="31"/>
      <c r="M55" s="12"/>
      <c r="N55" s="12"/>
    </row>
    <row r="56" spans="3:18" ht="15" customHeight="1" x14ac:dyDescent="0.35">
      <c r="C56" s="23"/>
      <c r="D56" s="57"/>
      <c r="E56" s="69" t="s">
        <v>187</v>
      </c>
      <c r="F56" s="39">
        <f>G56+H56+I56</f>
        <v>5000</v>
      </c>
      <c r="G56" s="30">
        <v>5000</v>
      </c>
      <c r="J56" s="30"/>
      <c r="K56" s="30"/>
      <c r="L56" s="31"/>
      <c r="M56" s="12"/>
      <c r="N56" s="12"/>
    </row>
    <row r="57" spans="3:18" ht="15" customHeight="1" x14ac:dyDescent="0.35">
      <c r="C57" s="23"/>
      <c r="D57" s="57"/>
      <c r="E57" s="69" t="s">
        <v>188</v>
      </c>
      <c r="F57" s="39">
        <f>G57+H57+I57</f>
        <v>5000</v>
      </c>
      <c r="G57" s="30">
        <v>5000</v>
      </c>
      <c r="J57" s="30"/>
      <c r="K57" s="30"/>
      <c r="L57" s="31"/>
      <c r="M57" s="12"/>
      <c r="N57" s="12"/>
    </row>
    <row r="58" spans="3:18" ht="15" customHeight="1" x14ac:dyDescent="0.35">
      <c r="C58" s="23"/>
      <c r="D58" s="57"/>
      <c r="E58" s="69" t="s">
        <v>130</v>
      </c>
      <c r="F58" s="39">
        <f>G58+H58+I58</f>
        <v>15000</v>
      </c>
      <c r="G58" s="30">
        <v>15000</v>
      </c>
      <c r="J58" s="30"/>
      <c r="K58" s="30"/>
      <c r="L58" s="31"/>
      <c r="M58" s="12"/>
      <c r="N58" s="12"/>
    </row>
    <row r="59" spans="3:18" ht="15" customHeight="1" x14ac:dyDescent="0.35">
      <c r="C59" s="23"/>
      <c r="D59" s="23"/>
      <c r="E59" s="19" t="s">
        <v>201</v>
      </c>
      <c r="F59" s="39">
        <f>G59+H59+I59</f>
        <v>10000</v>
      </c>
      <c r="G59" s="32"/>
      <c r="H59" s="31"/>
      <c r="I59" s="32">
        <v>10000</v>
      </c>
      <c r="J59" s="32"/>
      <c r="K59" s="31"/>
      <c r="L59" s="32"/>
      <c r="M59" s="44"/>
      <c r="N59" s="44"/>
      <c r="O59" s="60"/>
    </row>
    <row r="60" spans="3:18" s="13" customFormat="1" ht="15" customHeight="1" x14ac:dyDescent="0.35">
      <c r="D60" s="47"/>
      <c r="E60" s="16" t="s">
        <v>150</v>
      </c>
      <c r="F60" s="39">
        <f>G60+H60+I60</f>
        <v>50000</v>
      </c>
      <c r="G60" s="32"/>
      <c r="H60" s="32">
        <v>50000</v>
      </c>
      <c r="I60" s="32"/>
      <c r="J60" s="32"/>
      <c r="K60" s="32"/>
      <c r="L60" s="32"/>
      <c r="M60" s="32"/>
    </row>
    <row r="61" spans="3:18" s="13" customFormat="1" ht="15" customHeight="1" x14ac:dyDescent="0.35">
      <c r="D61" s="11"/>
      <c r="E61" s="16" t="s">
        <v>62</v>
      </c>
      <c r="F61" s="39">
        <f t="shared" ref="F61:F92" si="7">G61+H61+I61</f>
        <v>20000</v>
      </c>
      <c r="G61" s="32"/>
      <c r="H61" s="32">
        <v>20000</v>
      </c>
      <c r="I61" s="32"/>
      <c r="J61" s="32"/>
      <c r="K61" s="32"/>
      <c r="L61" s="32"/>
      <c r="M61" s="31"/>
    </row>
    <row r="62" spans="3:18" s="13" customFormat="1" ht="15" customHeight="1" x14ac:dyDescent="0.35">
      <c r="D62" s="52"/>
      <c r="E62" s="16" t="s">
        <v>168</v>
      </c>
      <c r="F62" s="39">
        <f>G62+H62+I62</f>
        <v>200000</v>
      </c>
      <c r="G62" s="58">
        <v>50000</v>
      </c>
      <c r="H62" s="58">
        <v>50000</v>
      </c>
      <c r="I62" s="58">
        <v>100000</v>
      </c>
    </row>
    <row r="63" spans="3:18" s="13" customFormat="1" ht="15" customHeight="1" x14ac:dyDescent="0.35">
      <c r="D63" s="11"/>
      <c r="E63" s="69" t="s">
        <v>90</v>
      </c>
      <c r="F63" s="39">
        <f t="shared" si="7"/>
        <v>136392</v>
      </c>
      <c r="G63" s="32">
        <v>136392</v>
      </c>
      <c r="H63" s="32"/>
      <c r="I63" s="32"/>
      <c r="J63" s="32"/>
      <c r="K63" s="32"/>
      <c r="L63" s="32"/>
      <c r="M63" s="31"/>
    </row>
    <row r="64" spans="3:18" s="13" customFormat="1" ht="15" customHeight="1" x14ac:dyDescent="0.35">
      <c r="E64" s="16"/>
      <c r="F64" s="39"/>
      <c r="G64" s="32"/>
      <c r="H64" s="32"/>
      <c r="I64" s="32"/>
      <c r="J64" s="32"/>
      <c r="K64" s="32"/>
      <c r="L64" s="32"/>
      <c r="M64" s="32"/>
    </row>
    <row r="65" spans="3:15" ht="15" customHeight="1" x14ac:dyDescent="0.35">
      <c r="C65" s="79"/>
      <c r="D65" s="76" t="s">
        <v>171</v>
      </c>
      <c r="E65" s="80"/>
      <c r="F65" s="78">
        <f>G65+H65+I65</f>
        <v>1445000</v>
      </c>
      <c r="G65" s="78">
        <f>SUM(G68:G93)</f>
        <v>485000</v>
      </c>
      <c r="H65" s="78">
        <f>SUM(H68:H93)</f>
        <v>460000</v>
      </c>
      <c r="I65" s="78">
        <f>SUM(I68:I93)</f>
        <v>500000</v>
      </c>
      <c r="J65" s="30"/>
      <c r="K65" s="30"/>
      <c r="L65" s="30"/>
      <c r="M65" s="31"/>
      <c r="N65" s="12"/>
      <c r="O65" s="12"/>
    </row>
    <row r="66" spans="3:15" ht="15" customHeight="1" x14ac:dyDescent="0.35">
      <c r="D66" s="6"/>
      <c r="E66" s="22"/>
      <c r="G66" s="41"/>
      <c r="H66" s="41"/>
      <c r="I66" s="41"/>
      <c r="J66" s="30"/>
      <c r="K66" s="30"/>
      <c r="L66" s="30"/>
      <c r="M66" s="31"/>
      <c r="N66" s="12"/>
      <c r="O66" s="12"/>
    </row>
    <row r="67" spans="3:15" ht="15" customHeight="1" x14ac:dyDescent="0.35">
      <c r="D67" s="6"/>
      <c r="E67" s="70" t="s">
        <v>159</v>
      </c>
      <c r="J67" s="30"/>
      <c r="K67" s="30"/>
      <c r="L67" s="30"/>
      <c r="M67" s="31"/>
      <c r="N67" s="12"/>
      <c r="O67" s="12"/>
    </row>
    <row r="68" spans="3:15" s="13" customFormat="1" ht="15" customHeight="1" x14ac:dyDescent="0.35">
      <c r="D68" s="11"/>
      <c r="E68" s="16" t="s">
        <v>61</v>
      </c>
      <c r="F68" s="39">
        <f t="shared" si="7"/>
        <v>300000</v>
      </c>
      <c r="G68" s="32">
        <v>100000</v>
      </c>
      <c r="H68" s="32">
        <v>100000</v>
      </c>
      <c r="I68" s="32">
        <v>100000</v>
      </c>
      <c r="J68" s="32"/>
      <c r="K68" s="32"/>
      <c r="L68" s="32"/>
      <c r="M68" s="31"/>
    </row>
    <row r="69" spans="3:15" s="13" customFormat="1" ht="15" customHeight="1" x14ac:dyDescent="0.35">
      <c r="D69" s="11"/>
      <c r="E69" s="16"/>
      <c r="F69" s="39"/>
      <c r="G69" s="32"/>
      <c r="H69" s="32"/>
      <c r="I69" s="32"/>
      <c r="J69" s="32"/>
      <c r="K69" s="32"/>
      <c r="L69" s="32"/>
      <c r="M69" s="31"/>
    </row>
    <row r="70" spans="3:15" s="13" customFormat="1" ht="15" customHeight="1" x14ac:dyDescent="0.35">
      <c r="D70" s="11"/>
      <c r="E70" s="70" t="s">
        <v>20</v>
      </c>
      <c r="F70" s="39"/>
      <c r="G70" s="32"/>
      <c r="H70" s="32"/>
      <c r="I70" s="32"/>
      <c r="J70" s="32"/>
      <c r="K70" s="32"/>
      <c r="L70" s="32"/>
      <c r="M70" s="31"/>
    </row>
    <row r="71" spans="3:15" s="13" customFormat="1" ht="15" customHeight="1" x14ac:dyDescent="0.35">
      <c r="D71" s="47"/>
      <c r="E71" s="16" t="s">
        <v>128</v>
      </c>
      <c r="F71" s="39">
        <f t="shared" si="7"/>
        <v>30000</v>
      </c>
      <c r="G71" s="32">
        <v>30000</v>
      </c>
      <c r="H71" s="32"/>
      <c r="I71" s="32"/>
      <c r="J71" s="32"/>
      <c r="K71" s="32"/>
      <c r="L71" s="32"/>
      <c r="M71" s="31"/>
    </row>
    <row r="72" spans="3:15" s="13" customFormat="1" ht="15" customHeight="1" x14ac:dyDescent="0.35">
      <c r="D72" s="11"/>
      <c r="E72" s="16" t="s">
        <v>75</v>
      </c>
      <c r="F72" s="39">
        <f t="shared" si="7"/>
        <v>75000</v>
      </c>
      <c r="H72" s="32">
        <v>75000</v>
      </c>
      <c r="I72" s="31"/>
      <c r="J72" s="31"/>
      <c r="K72" s="32"/>
      <c r="L72" s="32"/>
      <c r="M72" s="32"/>
      <c r="N72" s="31"/>
    </row>
    <row r="73" spans="3:15" s="13" customFormat="1" ht="15" customHeight="1" x14ac:dyDescent="0.35">
      <c r="D73" s="11"/>
      <c r="E73" s="16" t="s">
        <v>76</v>
      </c>
      <c r="F73" s="39">
        <f>G73+H73+I73</f>
        <v>150000</v>
      </c>
      <c r="G73" s="32"/>
      <c r="I73" s="32">
        <v>150000</v>
      </c>
      <c r="J73" s="31"/>
      <c r="K73" s="32"/>
      <c r="L73" s="32"/>
      <c r="M73" s="32"/>
      <c r="N73" s="31"/>
    </row>
    <row r="74" spans="3:15" s="13" customFormat="1" ht="15" customHeight="1" x14ac:dyDescent="0.35">
      <c r="D74" s="47"/>
      <c r="E74" s="16"/>
      <c r="F74" s="39"/>
      <c r="G74" s="32"/>
      <c r="H74" s="32"/>
      <c r="I74" s="32"/>
      <c r="J74" s="32"/>
      <c r="K74" s="32"/>
      <c r="L74" s="32"/>
      <c r="M74" s="31"/>
    </row>
    <row r="75" spans="3:15" s="13" customFormat="1" ht="15" customHeight="1" x14ac:dyDescent="0.35">
      <c r="D75" s="11"/>
      <c r="E75" s="70" t="s">
        <v>33</v>
      </c>
      <c r="F75" s="39"/>
      <c r="G75" s="32"/>
      <c r="H75" s="32"/>
      <c r="I75" s="32"/>
      <c r="J75" s="32"/>
      <c r="K75" s="32"/>
      <c r="L75" s="32"/>
      <c r="M75" s="31"/>
    </row>
    <row r="76" spans="3:15" s="13" customFormat="1" ht="15" customHeight="1" x14ac:dyDescent="0.35">
      <c r="D76" s="47"/>
      <c r="E76" s="16" t="s">
        <v>74</v>
      </c>
      <c r="F76" s="39">
        <f t="shared" si="7"/>
        <v>75000</v>
      </c>
      <c r="G76" s="32">
        <v>75000</v>
      </c>
      <c r="H76" s="32"/>
      <c r="I76" s="32"/>
      <c r="J76" s="32"/>
      <c r="K76" s="32"/>
      <c r="L76" s="32"/>
      <c r="M76" s="31"/>
    </row>
    <row r="77" spans="3:15" s="13" customFormat="1" ht="15" customHeight="1" x14ac:dyDescent="0.35">
      <c r="D77" s="47"/>
      <c r="E77" s="16" t="s">
        <v>129</v>
      </c>
      <c r="F77" s="39">
        <f t="shared" si="7"/>
        <v>60000</v>
      </c>
      <c r="G77" s="32">
        <v>60000</v>
      </c>
      <c r="H77" s="32"/>
      <c r="I77" s="32"/>
      <c r="J77" s="32"/>
      <c r="K77" s="32"/>
      <c r="L77" s="32"/>
      <c r="M77" s="31"/>
    </row>
    <row r="78" spans="3:15" s="13" customFormat="1" ht="15" customHeight="1" x14ac:dyDescent="0.35">
      <c r="D78" s="47"/>
      <c r="E78" s="16"/>
      <c r="F78" s="39"/>
      <c r="G78" s="32"/>
      <c r="H78" s="32"/>
      <c r="I78" s="32"/>
      <c r="J78" s="32"/>
      <c r="K78" s="32"/>
      <c r="L78" s="32"/>
      <c r="M78" s="31"/>
    </row>
    <row r="79" spans="3:15" s="13" customFormat="1" ht="15" customHeight="1" x14ac:dyDescent="0.35">
      <c r="D79" s="11"/>
      <c r="E79" s="70" t="s">
        <v>34</v>
      </c>
      <c r="F79" s="39"/>
      <c r="G79" s="32"/>
      <c r="H79" s="32"/>
      <c r="I79" s="32"/>
      <c r="J79" s="32"/>
      <c r="K79" s="32"/>
      <c r="L79" s="32"/>
      <c r="M79" s="31"/>
    </row>
    <row r="80" spans="3:15" s="13" customFormat="1" ht="15" customHeight="1" x14ac:dyDescent="0.35">
      <c r="D80" s="11"/>
      <c r="E80" s="16" t="s">
        <v>68</v>
      </c>
      <c r="F80" s="39">
        <f t="shared" si="7"/>
        <v>50000</v>
      </c>
      <c r="H80" s="32">
        <v>50000</v>
      </c>
      <c r="I80" s="32"/>
      <c r="J80" s="32"/>
      <c r="K80" s="32"/>
      <c r="L80" s="32"/>
      <c r="M80" s="31"/>
    </row>
    <row r="81" spans="3:14" s="13" customFormat="1" ht="15" customHeight="1" x14ac:dyDescent="0.35">
      <c r="D81" s="11"/>
      <c r="E81" s="38" t="s">
        <v>70</v>
      </c>
      <c r="F81" s="39">
        <f t="shared" si="7"/>
        <v>50000</v>
      </c>
      <c r="H81" s="32">
        <v>50000</v>
      </c>
      <c r="I81" s="32"/>
      <c r="J81" s="32"/>
      <c r="K81" s="32"/>
      <c r="L81" s="32"/>
      <c r="M81" s="31"/>
    </row>
    <row r="82" spans="3:14" s="13" customFormat="1" ht="15" customHeight="1" x14ac:dyDescent="0.35">
      <c r="D82" s="11"/>
      <c r="E82" s="38" t="s">
        <v>131</v>
      </c>
      <c r="F82" s="39">
        <f t="shared" si="7"/>
        <v>50000</v>
      </c>
      <c r="H82" s="32">
        <v>50000</v>
      </c>
      <c r="I82" s="32"/>
      <c r="J82" s="32"/>
      <c r="K82" s="32"/>
      <c r="L82" s="32"/>
      <c r="M82" s="31"/>
    </row>
    <row r="83" spans="3:14" s="13" customFormat="1" ht="15" customHeight="1" x14ac:dyDescent="0.35">
      <c r="D83" s="11"/>
      <c r="E83" s="38" t="s">
        <v>72</v>
      </c>
      <c r="F83" s="39">
        <f t="shared" si="7"/>
        <v>40000</v>
      </c>
      <c r="G83" s="32"/>
      <c r="H83" s="32"/>
      <c r="I83" s="32">
        <v>40000</v>
      </c>
      <c r="J83" s="32"/>
      <c r="K83" s="32"/>
      <c r="L83" s="32"/>
      <c r="M83" s="31"/>
    </row>
    <row r="84" spans="3:14" s="13" customFormat="1" ht="15" customHeight="1" x14ac:dyDescent="0.35">
      <c r="D84" s="11"/>
      <c r="E84" s="38" t="s">
        <v>73</v>
      </c>
      <c r="F84" s="39">
        <f t="shared" si="7"/>
        <v>55000</v>
      </c>
      <c r="G84" s="32"/>
      <c r="H84" s="32"/>
      <c r="I84" s="32">
        <v>55000</v>
      </c>
      <c r="J84" s="32"/>
      <c r="K84" s="32"/>
      <c r="L84" s="32"/>
      <c r="M84" s="31"/>
    </row>
    <row r="85" spans="3:14" s="13" customFormat="1" ht="15" customHeight="1" x14ac:dyDescent="0.35">
      <c r="D85" s="11"/>
      <c r="E85" s="16" t="s">
        <v>69</v>
      </c>
      <c r="F85" s="39">
        <f t="shared" si="7"/>
        <v>75000</v>
      </c>
      <c r="H85" s="32">
        <v>75000</v>
      </c>
      <c r="I85" s="32"/>
      <c r="J85" s="32"/>
      <c r="K85" s="32"/>
      <c r="L85" s="32"/>
      <c r="M85" s="31"/>
    </row>
    <row r="86" spans="3:14" s="13" customFormat="1" ht="15" customHeight="1" x14ac:dyDescent="0.35">
      <c r="D86" s="11"/>
      <c r="E86" s="16" t="s">
        <v>77</v>
      </c>
      <c r="F86" s="39">
        <f>G86+H86+I86</f>
        <v>35000</v>
      </c>
      <c r="G86" s="32"/>
      <c r="H86" s="32"/>
      <c r="I86" s="32">
        <v>35000</v>
      </c>
      <c r="J86" s="32"/>
      <c r="K86" s="32"/>
      <c r="L86" s="32"/>
      <c r="M86" s="31"/>
    </row>
    <row r="87" spans="3:14" s="13" customFormat="1" ht="15" customHeight="1" x14ac:dyDescent="0.35">
      <c r="D87" s="11"/>
      <c r="E87" s="16" t="s">
        <v>71</v>
      </c>
      <c r="F87" s="39">
        <f>G87+H87+I87</f>
        <v>50000</v>
      </c>
      <c r="G87" s="32">
        <v>50000</v>
      </c>
      <c r="H87" s="32"/>
      <c r="I87" s="32"/>
      <c r="J87" s="32"/>
      <c r="K87" s="32"/>
      <c r="L87" s="32"/>
      <c r="M87" s="31"/>
    </row>
    <row r="88" spans="3:14" s="13" customFormat="1" ht="15" customHeight="1" x14ac:dyDescent="0.35">
      <c r="D88" s="11"/>
      <c r="E88" s="16"/>
      <c r="F88" s="39"/>
      <c r="H88" s="32"/>
      <c r="I88" s="32"/>
      <c r="J88" s="32"/>
      <c r="K88" s="32"/>
      <c r="L88" s="32"/>
      <c r="M88" s="31"/>
    </row>
    <row r="89" spans="3:14" s="13" customFormat="1" ht="15" customHeight="1" x14ac:dyDescent="0.35">
      <c r="C89" s="52"/>
      <c r="D89" s="14"/>
      <c r="E89" s="71" t="s">
        <v>19</v>
      </c>
      <c r="F89" s="39"/>
      <c r="G89" s="32"/>
      <c r="H89" s="32"/>
      <c r="I89" s="32"/>
      <c r="J89" s="32"/>
      <c r="K89" s="32"/>
      <c r="L89" s="32"/>
      <c r="M89" s="31"/>
    </row>
    <row r="90" spans="3:14" s="13" customFormat="1" ht="15" customHeight="1" x14ac:dyDescent="0.35">
      <c r="D90" s="47"/>
      <c r="E90" s="16" t="s">
        <v>193</v>
      </c>
      <c r="F90" s="39">
        <f t="shared" si="7"/>
        <v>105000</v>
      </c>
      <c r="G90" s="32">
        <v>50000</v>
      </c>
      <c r="H90" s="32">
        <v>55000</v>
      </c>
      <c r="I90" s="32"/>
      <c r="J90" s="32"/>
      <c r="K90" s="32"/>
      <c r="L90" s="32"/>
      <c r="M90" s="31"/>
    </row>
    <row r="91" spans="3:14" s="13" customFormat="1" ht="15" customHeight="1" x14ac:dyDescent="0.35">
      <c r="D91" s="11"/>
      <c r="E91" s="16" t="s">
        <v>65</v>
      </c>
      <c r="F91" s="39">
        <f t="shared" si="7"/>
        <v>80000</v>
      </c>
      <c r="G91" s="32">
        <v>80000</v>
      </c>
      <c r="H91" s="32"/>
      <c r="I91" s="31"/>
      <c r="J91" s="31"/>
      <c r="K91" s="32"/>
      <c r="L91" s="32"/>
      <c r="M91" s="32"/>
      <c r="N91" s="31"/>
    </row>
    <row r="92" spans="3:14" s="13" customFormat="1" ht="15" customHeight="1" x14ac:dyDescent="0.35">
      <c r="D92" s="11"/>
      <c r="E92" s="16" t="s">
        <v>64</v>
      </c>
      <c r="F92" s="39">
        <f t="shared" si="7"/>
        <v>125000</v>
      </c>
      <c r="G92" s="32"/>
      <c r="H92" s="32">
        <v>5000</v>
      </c>
      <c r="I92" s="32">
        <v>120000</v>
      </c>
      <c r="J92" s="32"/>
      <c r="K92" s="32"/>
      <c r="L92" s="32"/>
      <c r="M92" s="31"/>
    </row>
    <row r="93" spans="3:14" s="13" customFormat="1" ht="15" customHeight="1" x14ac:dyDescent="0.35">
      <c r="D93" s="11"/>
      <c r="E93" s="16" t="s">
        <v>63</v>
      </c>
      <c r="F93" s="39">
        <f t="shared" ref="F93" si="8">G93+H93+I93</f>
        <v>40000</v>
      </c>
      <c r="G93" s="32">
        <v>40000</v>
      </c>
      <c r="H93" s="32"/>
      <c r="I93" s="32"/>
      <c r="J93" s="32"/>
      <c r="K93" s="32"/>
      <c r="L93" s="32"/>
      <c r="M93" s="31"/>
    </row>
    <row r="94" spans="3:14" s="13" customFormat="1" ht="15" customHeight="1" x14ac:dyDescent="0.35">
      <c r="D94" s="11"/>
      <c r="E94" s="16"/>
      <c r="F94" s="39"/>
      <c r="G94" s="32"/>
      <c r="H94" s="32"/>
      <c r="I94" s="32"/>
      <c r="J94" s="32"/>
      <c r="K94" s="32"/>
      <c r="L94" s="32"/>
      <c r="M94" s="31"/>
    </row>
    <row r="95" spans="3:14" s="21" customFormat="1" ht="15" customHeight="1" x14ac:dyDescent="0.35">
      <c r="C95" s="79"/>
      <c r="D95" s="76" t="s">
        <v>163</v>
      </c>
      <c r="E95" s="80"/>
      <c r="F95" s="78">
        <f>SUM(F98:F120)</f>
        <v>3178500</v>
      </c>
      <c r="G95" s="78">
        <f>SUM(G98:G120)</f>
        <v>566000</v>
      </c>
      <c r="H95" s="78">
        <f>SUM(H98:H120)</f>
        <v>1166500</v>
      </c>
      <c r="I95" s="78">
        <f>SUM(I98:I120)</f>
        <v>1446000</v>
      </c>
    </row>
    <row r="96" spans="3:14" ht="15" customHeight="1" x14ac:dyDescent="0.35">
      <c r="D96" s="6"/>
      <c r="E96" s="22"/>
    </row>
    <row r="97" spans="3:9" ht="15" customHeight="1" x14ac:dyDescent="0.35">
      <c r="D97" s="5"/>
      <c r="E97" s="63" t="s">
        <v>159</v>
      </c>
    </row>
    <row r="98" spans="3:9" ht="15" customHeight="1" x14ac:dyDescent="0.35">
      <c r="D98" s="25"/>
      <c r="E98" s="37" t="s">
        <v>82</v>
      </c>
      <c r="F98" s="39">
        <f t="shared" ref="F98:F102" si="9">G98+H98+I98</f>
        <v>1020000</v>
      </c>
      <c r="G98" s="30">
        <v>420000</v>
      </c>
      <c r="H98" s="30">
        <v>300000</v>
      </c>
      <c r="I98" s="30">
        <v>300000</v>
      </c>
    </row>
    <row r="99" spans="3:9" ht="15" customHeight="1" x14ac:dyDescent="0.35">
      <c r="D99" s="25"/>
      <c r="E99" s="37"/>
    </row>
    <row r="100" spans="3:9" ht="15" customHeight="1" x14ac:dyDescent="0.35">
      <c r="E100" s="16" t="s">
        <v>120</v>
      </c>
      <c r="F100" s="39">
        <f t="shared" si="9"/>
        <v>60000</v>
      </c>
      <c r="G100" s="30">
        <v>20000</v>
      </c>
      <c r="H100" s="30">
        <v>20000</v>
      </c>
      <c r="I100" s="30">
        <v>20000</v>
      </c>
    </row>
    <row r="101" spans="3:9" s="13" customFormat="1" ht="15" customHeight="1" x14ac:dyDescent="0.35">
      <c r="D101" s="52"/>
      <c r="E101" s="16" t="s">
        <v>98</v>
      </c>
      <c r="F101" s="39">
        <f>G101+H101+I101</f>
        <v>60000</v>
      </c>
      <c r="G101" s="32">
        <v>20000</v>
      </c>
      <c r="H101" s="32">
        <v>20000</v>
      </c>
      <c r="I101" s="32">
        <v>20000</v>
      </c>
    </row>
    <row r="102" spans="3:9" s="2" customFormat="1" x14ac:dyDescent="0.35">
      <c r="C102" s="3"/>
      <c r="D102" s="5"/>
      <c r="E102" s="56" t="s">
        <v>79</v>
      </c>
      <c r="F102" s="39">
        <f t="shared" si="9"/>
        <v>273000</v>
      </c>
      <c r="G102" s="30">
        <v>91000</v>
      </c>
      <c r="H102" s="30">
        <v>91000</v>
      </c>
      <c r="I102" s="30">
        <v>91000</v>
      </c>
    </row>
    <row r="103" spans="3:9" ht="15" customHeight="1" x14ac:dyDescent="0.35">
      <c r="D103" s="25"/>
      <c r="E103" s="37"/>
    </row>
    <row r="104" spans="3:9" ht="15" customHeight="1" x14ac:dyDescent="0.35">
      <c r="D104" s="25"/>
      <c r="E104" s="63" t="s">
        <v>20</v>
      </c>
    </row>
    <row r="105" spans="3:9" ht="15" customHeight="1" x14ac:dyDescent="0.35">
      <c r="E105" s="56" t="s">
        <v>52</v>
      </c>
      <c r="F105" s="39">
        <f>G105+H105+I105</f>
        <v>60500</v>
      </c>
      <c r="G105" s="18"/>
      <c r="H105" s="18">
        <v>60500</v>
      </c>
      <c r="I105" s="18"/>
    </row>
    <row r="106" spans="3:9" ht="15" customHeight="1" x14ac:dyDescent="0.35">
      <c r="E106" s="56"/>
      <c r="G106" s="18"/>
      <c r="H106" s="18"/>
      <c r="I106" s="18"/>
    </row>
    <row r="107" spans="3:9" ht="15" customHeight="1" x14ac:dyDescent="0.35">
      <c r="E107" s="81" t="s">
        <v>33</v>
      </c>
      <c r="G107" s="18"/>
      <c r="H107" s="18"/>
      <c r="I107" s="18"/>
    </row>
    <row r="108" spans="3:9" ht="15" customHeight="1" x14ac:dyDescent="0.35">
      <c r="D108" s="25"/>
      <c r="E108" s="37" t="s">
        <v>118</v>
      </c>
      <c r="F108" s="39">
        <f>G108+H108+I108</f>
        <v>5000</v>
      </c>
      <c r="G108" s="30">
        <v>5000</v>
      </c>
    </row>
    <row r="109" spans="3:9" ht="15" customHeight="1" x14ac:dyDescent="0.35">
      <c r="C109" s="23"/>
      <c r="D109" s="23"/>
      <c r="E109" s="16" t="s">
        <v>117</v>
      </c>
      <c r="F109" s="39">
        <f>G109+H109+I109</f>
        <v>150000</v>
      </c>
      <c r="I109" s="30">
        <v>150000</v>
      </c>
    </row>
    <row r="110" spans="3:9" ht="15" customHeight="1" x14ac:dyDescent="0.35">
      <c r="C110" s="23"/>
      <c r="D110" s="23"/>
      <c r="E110" s="16" t="s">
        <v>59</v>
      </c>
      <c r="F110" s="39">
        <f>G110+H110+I110</f>
        <v>165000</v>
      </c>
      <c r="I110" s="30">
        <v>165000</v>
      </c>
    </row>
    <row r="111" spans="3:9" ht="15" customHeight="1" x14ac:dyDescent="0.35">
      <c r="C111" s="23"/>
      <c r="D111" s="23"/>
      <c r="E111" s="16"/>
    </row>
    <row r="112" spans="3:9" ht="15" customHeight="1" x14ac:dyDescent="0.35">
      <c r="E112" s="81" t="s">
        <v>34</v>
      </c>
      <c r="G112" s="18"/>
      <c r="H112" s="18"/>
      <c r="I112" s="18"/>
    </row>
    <row r="113" spans="3:15" ht="15" customHeight="1" x14ac:dyDescent="0.35">
      <c r="D113" s="26"/>
      <c r="E113" s="19" t="s">
        <v>165</v>
      </c>
      <c r="F113" s="39">
        <f>G113+H113+I113</f>
        <v>150000</v>
      </c>
      <c r="H113" s="30">
        <v>150000</v>
      </c>
    </row>
    <row r="114" spans="3:15" ht="15" customHeight="1" x14ac:dyDescent="0.35">
      <c r="D114" s="26"/>
      <c r="E114" s="19" t="s">
        <v>144</v>
      </c>
      <c r="F114" s="39">
        <f>G114+H114+I114</f>
        <v>25000</v>
      </c>
      <c r="H114" s="30">
        <v>25000</v>
      </c>
    </row>
    <row r="115" spans="3:15" ht="15" customHeight="1" x14ac:dyDescent="0.35">
      <c r="D115" s="25"/>
      <c r="E115" s="37" t="s">
        <v>121</v>
      </c>
      <c r="F115" s="39">
        <f>G115+H115+I115</f>
        <v>500000</v>
      </c>
      <c r="H115" s="30">
        <v>500000</v>
      </c>
    </row>
    <row r="116" spans="3:15" ht="15" customHeight="1" x14ac:dyDescent="0.35">
      <c r="C116" s="23"/>
      <c r="D116" s="15"/>
      <c r="E116" s="69" t="s">
        <v>123</v>
      </c>
      <c r="F116" s="39">
        <f>G116+H116+I116</f>
        <v>200000</v>
      </c>
      <c r="I116" s="30">
        <v>200000</v>
      </c>
    </row>
    <row r="117" spans="3:15" ht="15" customHeight="1" x14ac:dyDescent="0.35">
      <c r="C117" s="23"/>
      <c r="D117" s="15"/>
      <c r="E117" s="69"/>
    </row>
    <row r="118" spans="3:15" ht="15" customHeight="1" x14ac:dyDescent="0.35">
      <c r="C118" s="23"/>
      <c r="D118" s="15"/>
      <c r="E118" s="81" t="s">
        <v>19</v>
      </c>
    </row>
    <row r="119" spans="3:15" s="13" customFormat="1" ht="15" customHeight="1" x14ac:dyDescent="0.35">
      <c r="C119" s="52"/>
      <c r="D119" s="52"/>
      <c r="E119" s="72" t="s">
        <v>119</v>
      </c>
      <c r="F119" s="39">
        <f>G119+H119+I119</f>
        <v>10000</v>
      </c>
      <c r="G119" s="58">
        <v>10000</v>
      </c>
      <c r="H119" s="58"/>
      <c r="I119" s="58"/>
    </row>
    <row r="120" spans="3:15" ht="15" customHeight="1" x14ac:dyDescent="0.35">
      <c r="D120" s="25"/>
      <c r="E120" s="37" t="s">
        <v>122</v>
      </c>
      <c r="F120" s="39">
        <f>G120+H120+I120</f>
        <v>500000</v>
      </c>
      <c r="I120" s="30">
        <v>500000</v>
      </c>
    </row>
    <row r="121" spans="3:15" s="13" customFormat="1" ht="15" customHeight="1" x14ac:dyDescent="0.35">
      <c r="D121" s="52"/>
      <c r="E121" s="72"/>
      <c r="F121" s="39"/>
      <c r="G121" s="58"/>
      <c r="H121" s="58"/>
      <c r="I121" s="58"/>
    </row>
    <row r="122" spans="3:15" s="52" customFormat="1" ht="15" customHeight="1" x14ac:dyDescent="0.35">
      <c r="C122" s="79"/>
      <c r="D122" s="76" t="s">
        <v>167</v>
      </c>
      <c r="E122" s="80"/>
      <c r="F122" s="78">
        <f>SUM(F124:F131)</f>
        <v>710000</v>
      </c>
      <c r="G122" s="78">
        <f>SUM(G124:G131)</f>
        <v>280000</v>
      </c>
      <c r="H122" s="78">
        <f t="shared" ref="H122:I122" si="10">SUM(H124:H131)</f>
        <v>260000</v>
      </c>
      <c r="I122" s="78">
        <f t="shared" si="10"/>
        <v>170000</v>
      </c>
    </row>
    <row r="123" spans="3:15" s="13" customFormat="1" ht="15" customHeight="1" x14ac:dyDescent="0.35">
      <c r="D123" s="52"/>
      <c r="E123" s="16"/>
      <c r="F123" s="39"/>
      <c r="G123" s="58"/>
      <c r="H123" s="58"/>
      <c r="I123" s="58"/>
    </row>
    <row r="124" spans="3:15" s="13" customFormat="1" ht="15" customHeight="1" x14ac:dyDescent="0.35">
      <c r="D124" s="52"/>
      <c r="E124" s="16" t="s">
        <v>166</v>
      </c>
      <c r="F124" s="39">
        <f t="shared" ref="F124" si="11">G124+H124+I124</f>
        <v>15000</v>
      </c>
      <c r="G124" s="58">
        <v>15000</v>
      </c>
      <c r="H124" s="58"/>
      <c r="I124" s="58"/>
    </row>
    <row r="125" spans="3:15" s="13" customFormat="1" ht="15" customHeight="1" x14ac:dyDescent="0.35">
      <c r="E125" s="16" t="s">
        <v>153</v>
      </c>
      <c r="F125" s="39">
        <f t="shared" ref="F125:F130" si="12">G125+H125+I125</f>
        <v>30000</v>
      </c>
      <c r="G125" s="32">
        <v>30000</v>
      </c>
      <c r="I125" s="32"/>
      <c r="J125" s="32"/>
      <c r="K125" s="32"/>
      <c r="L125" s="32"/>
      <c r="M125" s="32"/>
    </row>
    <row r="126" spans="3:15" s="13" customFormat="1" ht="15" customHeight="1" x14ac:dyDescent="0.35">
      <c r="C126" s="52"/>
      <c r="D126" s="52"/>
      <c r="E126" s="16" t="s">
        <v>78</v>
      </c>
      <c r="F126" s="39">
        <f t="shared" si="12"/>
        <v>50000</v>
      </c>
      <c r="G126" s="58">
        <v>50000</v>
      </c>
      <c r="H126" s="58"/>
      <c r="I126" s="58"/>
    </row>
    <row r="127" spans="3:15" s="13" customFormat="1" ht="15" customHeight="1" x14ac:dyDescent="0.35">
      <c r="D127" s="52"/>
      <c r="E127" s="16" t="s">
        <v>135</v>
      </c>
      <c r="F127" s="39">
        <f t="shared" si="12"/>
        <v>200000</v>
      </c>
      <c r="G127" s="58">
        <v>100000</v>
      </c>
      <c r="H127" s="58">
        <v>100000</v>
      </c>
      <c r="I127" s="58"/>
    </row>
    <row r="128" spans="3:15" ht="15" customHeight="1" x14ac:dyDescent="0.35">
      <c r="E128" s="19" t="s">
        <v>97</v>
      </c>
      <c r="F128" s="39">
        <f t="shared" si="12"/>
        <v>110000</v>
      </c>
      <c r="G128" s="32"/>
      <c r="H128" s="32">
        <v>50000</v>
      </c>
      <c r="I128" s="32">
        <v>60000</v>
      </c>
      <c r="J128" s="32"/>
      <c r="K128" s="31"/>
      <c r="L128" s="32"/>
      <c r="M128" s="44"/>
      <c r="N128" s="44"/>
      <c r="O128" s="60"/>
    </row>
    <row r="129" spans="1:9" ht="15" customHeight="1" x14ac:dyDescent="0.35">
      <c r="C129" s="23"/>
      <c r="D129" s="57"/>
      <c r="E129" s="56" t="s">
        <v>148</v>
      </c>
      <c r="F129" s="39">
        <f t="shared" si="12"/>
        <v>50000</v>
      </c>
      <c r="G129" s="58"/>
      <c r="H129" s="58">
        <v>25000</v>
      </c>
      <c r="I129" s="58">
        <v>25000</v>
      </c>
    </row>
    <row r="130" spans="1:9" s="2" customFormat="1" x14ac:dyDescent="0.35">
      <c r="E130" s="16" t="s">
        <v>145</v>
      </c>
      <c r="F130" s="39">
        <f t="shared" si="12"/>
        <v>255000</v>
      </c>
      <c r="G130" s="32">
        <v>85000</v>
      </c>
      <c r="H130" s="32">
        <v>85000</v>
      </c>
      <c r="I130" s="32">
        <v>85000</v>
      </c>
    </row>
    <row r="131" spans="1:9" s="2" customFormat="1" x14ac:dyDescent="0.35">
      <c r="E131" s="16" t="s">
        <v>194</v>
      </c>
      <c r="F131" s="85" t="s">
        <v>202</v>
      </c>
      <c r="G131" s="32"/>
      <c r="H131" s="32"/>
      <c r="I131" s="32"/>
    </row>
    <row r="132" spans="1:9" s="84" customFormat="1" x14ac:dyDescent="0.35">
      <c r="C132" s="40"/>
      <c r="E132" s="22"/>
      <c r="F132" s="41"/>
      <c r="G132" s="41"/>
      <c r="H132" s="41"/>
      <c r="I132" s="41"/>
    </row>
    <row r="133" spans="1:9" s="20" customFormat="1" x14ac:dyDescent="0.35">
      <c r="A133" s="74"/>
      <c r="B133" s="74"/>
      <c r="C133" s="75"/>
      <c r="D133" s="76" t="s">
        <v>160</v>
      </c>
      <c r="E133" s="77"/>
      <c r="F133" s="78">
        <f>G133+H133+I133</f>
        <v>29999999.800000001</v>
      </c>
      <c r="G133" s="78">
        <f>SUM(G136:G189)</f>
        <v>10000000</v>
      </c>
      <c r="H133" s="78">
        <f>SUM(H136:H189)</f>
        <v>9999999.8000000007</v>
      </c>
      <c r="I133" s="78">
        <f>SUM(I136:I189)</f>
        <v>10000000</v>
      </c>
    </row>
    <row r="134" spans="1:9" s="20" customFormat="1" x14ac:dyDescent="0.35">
      <c r="C134" s="40"/>
      <c r="E134" s="19"/>
      <c r="F134" s="41"/>
      <c r="G134" s="41"/>
      <c r="H134" s="41"/>
      <c r="I134" s="41"/>
    </row>
    <row r="135" spans="1:9" ht="15" customHeight="1" x14ac:dyDescent="0.35">
      <c r="D135" s="5"/>
      <c r="E135" s="63" t="s">
        <v>159</v>
      </c>
    </row>
    <row r="136" spans="1:9" s="2" customFormat="1" x14ac:dyDescent="0.35">
      <c r="C136" s="3"/>
      <c r="D136" s="5"/>
      <c r="E136" s="4" t="s">
        <v>96</v>
      </c>
      <c r="F136" s="39">
        <f>G136+H136+I136</f>
        <v>3000000</v>
      </c>
      <c r="G136" s="36">
        <v>1000000</v>
      </c>
      <c r="H136" s="36">
        <v>1000000</v>
      </c>
      <c r="I136" s="36">
        <v>1000000</v>
      </c>
    </row>
    <row r="137" spans="1:9" s="2" customFormat="1" x14ac:dyDescent="0.35">
      <c r="C137" s="3"/>
      <c r="D137" s="5"/>
      <c r="E137" s="4" t="s">
        <v>151</v>
      </c>
      <c r="F137" s="39">
        <f>G137+H137+I137</f>
        <v>1476100</v>
      </c>
      <c r="G137" s="36">
        <v>476100</v>
      </c>
      <c r="H137" s="36">
        <v>500000</v>
      </c>
      <c r="I137" s="36">
        <v>500000</v>
      </c>
    </row>
    <row r="138" spans="1:9" s="2" customFormat="1" x14ac:dyDescent="0.35">
      <c r="C138" s="3"/>
      <c r="D138" s="5"/>
      <c r="E138" s="4" t="s">
        <v>136</v>
      </c>
      <c r="F138" s="39">
        <f>G138+H138+I138</f>
        <v>3000000</v>
      </c>
      <c r="G138" s="36">
        <v>1000000</v>
      </c>
      <c r="H138" s="36">
        <v>1000000</v>
      </c>
      <c r="I138" s="36">
        <v>1000000</v>
      </c>
    </row>
    <row r="139" spans="1:9" s="2" customFormat="1" x14ac:dyDescent="0.35">
      <c r="C139" s="3"/>
      <c r="D139" s="5"/>
      <c r="E139" s="4" t="s">
        <v>94</v>
      </c>
      <c r="F139" s="39">
        <f>G139+H139+I139</f>
        <v>3000000</v>
      </c>
      <c r="G139" s="36">
        <v>1000000</v>
      </c>
      <c r="H139" s="36">
        <v>1000000</v>
      </c>
      <c r="I139" s="36">
        <v>1000000</v>
      </c>
    </row>
    <row r="140" spans="1:9" s="2" customFormat="1" x14ac:dyDescent="0.35">
      <c r="C140" s="3"/>
      <c r="D140" s="5"/>
      <c r="E140" s="4" t="s">
        <v>95</v>
      </c>
      <c r="F140" s="39">
        <f>G140+H140+I140</f>
        <v>1500000</v>
      </c>
      <c r="G140" s="36">
        <v>500000</v>
      </c>
      <c r="H140" s="36">
        <v>500000</v>
      </c>
      <c r="I140" s="36">
        <v>500000</v>
      </c>
    </row>
    <row r="142" spans="1:9" ht="15" customHeight="1" x14ac:dyDescent="0.35">
      <c r="E142" s="63" t="s">
        <v>20</v>
      </c>
      <c r="G142" s="18"/>
      <c r="H142" s="18"/>
      <c r="I142" s="18"/>
    </row>
    <row r="143" spans="1:9" ht="15" customHeight="1" x14ac:dyDescent="0.35">
      <c r="E143" s="56" t="s">
        <v>22</v>
      </c>
      <c r="F143" s="39">
        <f t="shared" ref="F143:F155" si="13">G143+H143+I143</f>
        <v>0</v>
      </c>
      <c r="G143" s="18"/>
      <c r="H143" s="18"/>
      <c r="I143" s="18"/>
    </row>
    <row r="144" spans="1:9" ht="15" customHeight="1" x14ac:dyDescent="0.35">
      <c r="E144" s="56" t="s">
        <v>23</v>
      </c>
      <c r="F144" s="39">
        <f t="shared" si="13"/>
        <v>81500</v>
      </c>
      <c r="G144" s="18">
        <v>81500</v>
      </c>
      <c r="H144" s="18"/>
      <c r="I144" s="18"/>
    </row>
    <row r="145" spans="1:9" ht="15" customHeight="1" x14ac:dyDescent="0.35">
      <c r="E145" s="56" t="s">
        <v>24</v>
      </c>
      <c r="F145" s="39">
        <f t="shared" si="13"/>
        <v>1210000</v>
      </c>
      <c r="G145" s="18">
        <f>650000*1.21</f>
        <v>786500</v>
      </c>
      <c r="H145" s="34">
        <v>423500</v>
      </c>
      <c r="I145" s="18"/>
    </row>
    <row r="146" spans="1:9" s="48" customFormat="1" x14ac:dyDescent="0.35">
      <c r="A146" s="9"/>
      <c r="B146" s="9"/>
      <c r="C146" s="8"/>
      <c r="D146" s="50"/>
      <c r="E146" s="55" t="s">
        <v>147</v>
      </c>
      <c r="F146" s="39">
        <f t="shared" si="13"/>
        <v>100000</v>
      </c>
      <c r="G146" s="30">
        <v>0</v>
      </c>
      <c r="H146" s="49">
        <v>100000</v>
      </c>
      <c r="I146" s="42"/>
    </row>
    <row r="147" spans="1:9" ht="15" customHeight="1" x14ac:dyDescent="0.35">
      <c r="E147" s="56" t="s">
        <v>21</v>
      </c>
      <c r="F147" s="39">
        <f t="shared" si="13"/>
        <v>250000</v>
      </c>
      <c r="G147" s="34">
        <v>250000</v>
      </c>
      <c r="H147" s="18"/>
      <c r="I147" s="18"/>
    </row>
    <row r="148" spans="1:9" s="48" customFormat="1" x14ac:dyDescent="0.35">
      <c r="A148" s="9"/>
      <c r="B148" s="9"/>
      <c r="C148" s="8"/>
      <c r="D148" s="9"/>
      <c r="E148" s="55" t="s">
        <v>32</v>
      </c>
      <c r="F148" s="39">
        <f t="shared" si="13"/>
        <v>0</v>
      </c>
      <c r="G148" s="18">
        <v>0</v>
      </c>
      <c r="H148" s="18">
        <v>0</v>
      </c>
      <c r="I148" s="18">
        <v>0</v>
      </c>
    </row>
    <row r="149" spans="1:9" s="48" customFormat="1" x14ac:dyDescent="0.35">
      <c r="A149" s="9"/>
      <c r="B149" s="9"/>
      <c r="C149" s="8"/>
      <c r="D149" s="9"/>
      <c r="E149" s="55" t="s">
        <v>31</v>
      </c>
      <c r="F149" s="39">
        <f t="shared" si="13"/>
        <v>0</v>
      </c>
      <c r="G149" s="49"/>
      <c r="H149" s="18">
        <v>0</v>
      </c>
      <c r="I149" s="49"/>
    </row>
    <row r="150" spans="1:9" ht="15" customHeight="1" x14ac:dyDescent="0.35">
      <c r="E150" s="67" t="s">
        <v>29</v>
      </c>
      <c r="F150" s="39">
        <f t="shared" si="13"/>
        <v>750000</v>
      </c>
      <c r="G150" s="18"/>
      <c r="H150" s="18">
        <v>500000</v>
      </c>
      <c r="I150" s="18">
        <v>250000</v>
      </c>
    </row>
    <row r="151" spans="1:9" ht="15" customHeight="1" x14ac:dyDescent="0.35">
      <c r="E151" s="56" t="s">
        <v>149</v>
      </c>
      <c r="F151" s="39">
        <f t="shared" si="13"/>
        <v>605000</v>
      </c>
      <c r="H151" s="18"/>
      <c r="I151" s="18">
        <v>605000</v>
      </c>
    </row>
    <row r="152" spans="1:9" ht="15" customHeight="1" x14ac:dyDescent="0.35">
      <c r="E152" s="56" t="s">
        <v>30</v>
      </c>
      <c r="F152" s="39">
        <f t="shared" si="13"/>
        <v>100000</v>
      </c>
      <c r="G152" s="18"/>
      <c r="H152" s="18"/>
      <c r="I152" s="18">
        <v>100000</v>
      </c>
    </row>
    <row r="153" spans="1:9" ht="15" customHeight="1" x14ac:dyDescent="0.35">
      <c r="E153" s="56" t="s">
        <v>28</v>
      </c>
      <c r="F153" s="39">
        <f t="shared" si="13"/>
        <v>272250</v>
      </c>
      <c r="G153" s="18"/>
      <c r="H153" s="18"/>
      <c r="I153" s="18">
        <f>544500/2</f>
        <v>272250</v>
      </c>
    </row>
    <row r="154" spans="1:9" ht="15" customHeight="1" x14ac:dyDescent="0.35">
      <c r="E154" s="56" t="s">
        <v>25</v>
      </c>
      <c r="F154" s="39">
        <f t="shared" si="13"/>
        <v>30250</v>
      </c>
      <c r="G154" s="18"/>
      <c r="I154" s="34">
        <v>30250</v>
      </c>
    </row>
    <row r="155" spans="1:9" ht="15" customHeight="1" x14ac:dyDescent="0.35">
      <c r="E155" s="56" t="s">
        <v>27</v>
      </c>
      <c r="F155" s="39">
        <f t="shared" si="13"/>
        <v>242000</v>
      </c>
      <c r="G155" s="23"/>
      <c r="H155" s="18"/>
      <c r="I155" s="30">
        <v>242000</v>
      </c>
    </row>
    <row r="156" spans="1:9" ht="15" customHeight="1" x14ac:dyDescent="0.35">
      <c r="E156" s="56"/>
      <c r="G156" s="23"/>
      <c r="H156" s="18"/>
    </row>
    <row r="157" spans="1:9" ht="15" customHeight="1" x14ac:dyDescent="0.35">
      <c r="E157" s="63" t="s">
        <v>33</v>
      </c>
      <c r="G157" s="18"/>
      <c r="H157" s="18"/>
      <c r="I157" s="18"/>
    </row>
    <row r="158" spans="1:9" s="19" customFormat="1" ht="15" customHeight="1" x14ac:dyDescent="0.35">
      <c r="C158" s="22"/>
      <c r="D158" s="46"/>
      <c r="E158" s="17" t="s">
        <v>35</v>
      </c>
      <c r="F158" s="39">
        <f t="shared" ref="F158:F166" si="14">G158+H158+I158</f>
        <v>94500</v>
      </c>
      <c r="G158" s="18">
        <v>94500</v>
      </c>
      <c r="H158" s="35"/>
      <c r="I158" s="35"/>
    </row>
    <row r="159" spans="1:9" s="19" customFormat="1" ht="15" customHeight="1" x14ac:dyDescent="0.35">
      <c r="C159" s="22"/>
      <c r="D159" s="46"/>
      <c r="E159" s="17" t="s">
        <v>36</v>
      </c>
      <c r="F159" s="39">
        <f t="shared" si="14"/>
        <v>25916.799999999999</v>
      </c>
      <c r="G159" s="35"/>
      <c r="H159" s="18">
        <v>25916.799999999999</v>
      </c>
      <c r="I159" s="35"/>
    </row>
    <row r="160" spans="1:9" ht="15" customHeight="1" x14ac:dyDescent="0.35">
      <c r="E160" s="17" t="s">
        <v>53</v>
      </c>
      <c r="F160" s="39">
        <f t="shared" si="14"/>
        <v>750000</v>
      </c>
      <c r="G160" s="18">
        <v>750000</v>
      </c>
      <c r="H160" s="23"/>
      <c r="I160" s="18"/>
    </row>
    <row r="161" spans="1:9" ht="15" customHeight="1" x14ac:dyDescent="0.35">
      <c r="E161" s="17" t="s">
        <v>58</v>
      </c>
      <c r="F161" s="39">
        <f t="shared" si="14"/>
        <v>850000</v>
      </c>
      <c r="G161" s="18"/>
      <c r="H161" s="18">
        <v>400000</v>
      </c>
      <c r="I161" s="18">
        <v>450000</v>
      </c>
    </row>
    <row r="162" spans="1:9" ht="15" customHeight="1" x14ac:dyDescent="0.35">
      <c r="E162" s="17" t="s">
        <v>54</v>
      </c>
      <c r="F162" s="39">
        <f t="shared" si="14"/>
        <v>350000</v>
      </c>
      <c r="G162" s="18"/>
      <c r="H162" s="18">
        <v>350000</v>
      </c>
      <c r="I162" s="18"/>
    </row>
    <row r="163" spans="1:9" s="48" customFormat="1" x14ac:dyDescent="0.35">
      <c r="A163" s="9"/>
      <c r="B163" s="9"/>
      <c r="C163" s="8"/>
      <c r="D163" s="9"/>
      <c r="E163" s="55" t="s">
        <v>42</v>
      </c>
      <c r="F163" s="39">
        <f t="shared" si="14"/>
        <v>0</v>
      </c>
      <c r="G163" s="42"/>
      <c r="H163" s="18">
        <v>0</v>
      </c>
      <c r="I163" s="30">
        <v>0</v>
      </c>
    </row>
    <row r="164" spans="1:9" s="48" customFormat="1" x14ac:dyDescent="0.35">
      <c r="A164" s="9"/>
      <c r="B164" s="9"/>
      <c r="C164" s="8"/>
      <c r="D164" s="9"/>
      <c r="E164" s="55" t="s">
        <v>43</v>
      </c>
      <c r="F164" s="39">
        <f t="shared" si="14"/>
        <v>0</v>
      </c>
      <c r="G164" s="42"/>
      <c r="H164" s="18">
        <v>0</v>
      </c>
      <c r="I164" s="30">
        <v>0</v>
      </c>
    </row>
    <row r="165" spans="1:9" s="48" customFormat="1" x14ac:dyDescent="0.35">
      <c r="A165" s="9"/>
      <c r="B165" s="9"/>
      <c r="C165" s="8"/>
      <c r="D165" s="9"/>
      <c r="E165" s="55" t="s">
        <v>44</v>
      </c>
      <c r="F165" s="39">
        <f t="shared" si="14"/>
        <v>0</v>
      </c>
      <c r="G165" s="42"/>
      <c r="H165" s="18">
        <v>0</v>
      </c>
      <c r="I165" s="42"/>
    </row>
    <row r="166" spans="1:9" ht="15" customHeight="1" x14ac:dyDescent="0.35">
      <c r="D166" s="5"/>
      <c r="E166" s="17" t="s">
        <v>9</v>
      </c>
      <c r="F166" s="39">
        <f t="shared" si="14"/>
        <v>363000</v>
      </c>
      <c r="I166" s="30">
        <f>300000*1.21</f>
        <v>363000</v>
      </c>
    </row>
    <row r="167" spans="1:9" ht="15" customHeight="1" x14ac:dyDescent="0.35">
      <c r="D167" s="5"/>
      <c r="E167" s="17"/>
    </row>
    <row r="168" spans="1:9" ht="15" customHeight="1" x14ac:dyDescent="0.35">
      <c r="E168" s="46" t="s">
        <v>34</v>
      </c>
    </row>
    <row r="169" spans="1:9" ht="15" customHeight="1" x14ac:dyDescent="0.35">
      <c r="E169" s="17" t="s">
        <v>38</v>
      </c>
      <c r="F169" s="39">
        <f t="shared" ref="F169:F180" si="15">G169+H169+I169</f>
        <v>450000</v>
      </c>
      <c r="G169" s="18">
        <v>450000</v>
      </c>
      <c r="H169" s="18"/>
      <c r="I169" s="18"/>
    </row>
    <row r="170" spans="1:9" ht="15" customHeight="1" x14ac:dyDescent="0.35">
      <c r="E170" s="17" t="s">
        <v>40</v>
      </c>
      <c r="F170" s="39">
        <f t="shared" si="15"/>
        <v>250000</v>
      </c>
      <c r="G170" s="18">
        <v>250000</v>
      </c>
      <c r="H170" s="18"/>
      <c r="I170" s="18"/>
    </row>
    <row r="171" spans="1:9" ht="15" customHeight="1" x14ac:dyDescent="0.35">
      <c r="E171" s="17" t="s">
        <v>100</v>
      </c>
      <c r="F171" s="39">
        <f t="shared" si="15"/>
        <v>50000</v>
      </c>
      <c r="G171" s="18">
        <v>50000</v>
      </c>
      <c r="H171" s="18"/>
      <c r="I171" s="18"/>
    </row>
    <row r="172" spans="1:9" ht="15" customHeight="1" x14ac:dyDescent="0.35">
      <c r="E172" s="17" t="s">
        <v>101</v>
      </c>
      <c r="F172" s="39">
        <f t="shared" si="15"/>
        <v>0</v>
      </c>
      <c r="G172" s="30">
        <v>0</v>
      </c>
      <c r="H172" s="18"/>
      <c r="I172" s="18"/>
    </row>
    <row r="173" spans="1:9" ht="15" customHeight="1" x14ac:dyDescent="0.35">
      <c r="E173" s="17" t="s">
        <v>41</v>
      </c>
      <c r="F173" s="39">
        <f t="shared" si="15"/>
        <v>2420000</v>
      </c>
      <c r="G173" s="18">
        <v>1000000</v>
      </c>
      <c r="H173" s="18">
        <v>1000000</v>
      </c>
      <c r="I173" s="18">
        <v>420000</v>
      </c>
    </row>
    <row r="174" spans="1:9" ht="15" customHeight="1" x14ac:dyDescent="0.35">
      <c r="E174" s="17" t="s">
        <v>39</v>
      </c>
      <c r="F174" s="39">
        <f t="shared" si="15"/>
        <v>2311400</v>
      </c>
      <c r="G174" s="18">
        <v>311400</v>
      </c>
      <c r="H174" s="18">
        <v>1000000</v>
      </c>
      <c r="I174" s="18">
        <v>1000000</v>
      </c>
    </row>
    <row r="175" spans="1:9" ht="15" customHeight="1" x14ac:dyDescent="0.35">
      <c r="E175" s="17" t="s">
        <v>37</v>
      </c>
      <c r="F175" s="39">
        <f t="shared" si="15"/>
        <v>600000</v>
      </c>
      <c r="G175" s="18"/>
      <c r="H175" s="18">
        <v>600000</v>
      </c>
      <c r="I175" s="18"/>
    </row>
    <row r="176" spans="1:9" ht="15" customHeight="1" x14ac:dyDescent="0.35">
      <c r="E176" s="17" t="s">
        <v>67</v>
      </c>
      <c r="F176" s="39">
        <f t="shared" si="15"/>
        <v>200000</v>
      </c>
      <c r="G176" s="18"/>
      <c r="H176" s="18"/>
      <c r="I176" s="18">
        <v>200000</v>
      </c>
    </row>
    <row r="177" spans="1:9" ht="15" customHeight="1" x14ac:dyDescent="0.35">
      <c r="E177" s="17" t="s">
        <v>45</v>
      </c>
      <c r="F177" s="39">
        <f t="shared" si="15"/>
        <v>200000</v>
      </c>
      <c r="G177" s="18"/>
      <c r="I177" s="18">
        <v>200000</v>
      </c>
    </row>
    <row r="178" spans="1:9" ht="15" customHeight="1" x14ac:dyDescent="0.35">
      <c r="E178" s="17" t="s">
        <v>49</v>
      </c>
      <c r="F178" s="39">
        <f t="shared" si="15"/>
        <v>55500</v>
      </c>
      <c r="G178" s="18"/>
      <c r="H178" s="23"/>
      <c r="I178" s="18">
        <v>55500</v>
      </c>
    </row>
    <row r="179" spans="1:9" ht="15" customHeight="1" x14ac:dyDescent="0.35">
      <c r="E179" s="17" t="s">
        <v>47</v>
      </c>
      <c r="F179" s="39">
        <f t="shared" si="15"/>
        <v>100000</v>
      </c>
      <c r="G179" s="18"/>
      <c r="H179" s="18"/>
      <c r="I179" s="18">
        <v>100000</v>
      </c>
    </row>
    <row r="180" spans="1:9" ht="15" customHeight="1" x14ac:dyDescent="0.35">
      <c r="E180" s="17" t="s">
        <v>104</v>
      </c>
      <c r="F180" s="39">
        <f t="shared" si="15"/>
        <v>235000</v>
      </c>
      <c r="G180" s="18"/>
      <c r="H180" s="18"/>
      <c r="I180" s="18">
        <v>235000</v>
      </c>
    </row>
    <row r="181" spans="1:9" ht="15" customHeight="1" x14ac:dyDescent="0.35">
      <c r="E181" s="17"/>
      <c r="G181" s="18"/>
      <c r="H181" s="18"/>
      <c r="I181" s="18"/>
    </row>
    <row r="182" spans="1:9" ht="15" customHeight="1" x14ac:dyDescent="0.35">
      <c r="E182" s="63" t="s">
        <v>19</v>
      </c>
      <c r="G182" s="18"/>
      <c r="H182" s="18"/>
      <c r="I182" s="18"/>
    </row>
    <row r="183" spans="1:9" ht="15" customHeight="1" x14ac:dyDescent="0.35">
      <c r="E183" s="17" t="s">
        <v>11</v>
      </c>
      <c r="F183" s="39">
        <f t="shared" ref="F183:F189" si="16">G183+H183+I183</f>
        <v>800000</v>
      </c>
      <c r="G183" s="18">
        <v>800000</v>
      </c>
      <c r="H183" s="18"/>
      <c r="I183" s="18"/>
    </row>
    <row r="184" spans="1:9" ht="15" customHeight="1" x14ac:dyDescent="0.35">
      <c r="E184" s="17" t="s">
        <v>15</v>
      </c>
      <c r="F184" s="39">
        <f t="shared" si="16"/>
        <v>1500000</v>
      </c>
      <c r="G184" s="18">
        <v>1000000</v>
      </c>
      <c r="H184" s="18">
        <v>250000</v>
      </c>
      <c r="I184" s="18">
        <v>250000</v>
      </c>
    </row>
    <row r="185" spans="1:9" ht="15" customHeight="1" x14ac:dyDescent="0.35">
      <c r="E185" s="19" t="s">
        <v>16</v>
      </c>
      <c r="F185" s="39">
        <f t="shared" si="16"/>
        <v>1600000</v>
      </c>
      <c r="G185" s="18">
        <v>200000</v>
      </c>
      <c r="H185" s="18">
        <v>800000</v>
      </c>
      <c r="I185" s="18">
        <v>600000</v>
      </c>
    </row>
    <row r="186" spans="1:9" ht="15" customHeight="1" x14ac:dyDescent="0.35">
      <c r="E186" s="19" t="s">
        <v>196</v>
      </c>
      <c r="F186" s="39">
        <f>G186+H186+I186</f>
        <v>550583</v>
      </c>
      <c r="H186" s="18">
        <v>550583</v>
      </c>
      <c r="I186" s="18"/>
    </row>
    <row r="187" spans="1:9" ht="15" customHeight="1" x14ac:dyDescent="0.35">
      <c r="E187" s="19" t="s">
        <v>197</v>
      </c>
      <c r="F187" s="39">
        <f t="shared" si="16"/>
        <v>400000</v>
      </c>
      <c r="H187" s="18"/>
      <c r="I187" s="18">
        <v>400000</v>
      </c>
    </row>
    <row r="188" spans="1:9" ht="15" customHeight="1" x14ac:dyDescent="0.35">
      <c r="E188" s="19" t="s">
        <v>17</v>
      </c>
      <c r="F188" s="39">
        <f t="shared" si="16"/>
        <v>227000</v>
      </c>
      <c r="G188" s="18"/>
      <c r="H188" s="18"/>
      <c r="I188" s="18">
        <v>227000</v>
      </c>
    </row>
    <row r="189" spans="1:9" s="48" customFormat="1" ht="14.25" customHeight="1" x14ac:dyDescent="0.35">
      <c r="A189" s="9"/>
      <c r="B189" s="9"/>
      <c r="C189" s="8"/>
      <c r="D189" s="50"/>
      <c r="E189" s="68" t="s">
        <v>18</v>
      </c>
      <c r="F189" s="39">
        <f t="shared" si="16"/>
        <v>0</v>
      </c>
      <c r="G189" s="18">
        <v>0</v>
      </c>
      <c r="H189" s="51"/>
      <c r="I189" s="51"/>
    </row>
    <row r="190" spans="1:9" s="48" customFormat="1" ht="14.25" customHeight="1" x14ac:dyDescent="0.35">
      <c r="A190" s="9"/>
      <c r="B190" s="9"/>
      <c r="C190" s="8"/>
      <c r="D190" s="50"/>
      <c r="E190" s="68"/>
      <c r="F190" s="39"/>
      <c r="G190" s="18"/>
      <c r="H190" s="51"/>
      <c r="I190" s="51"/>
    </row>
    <row r="191" spans="1:9" s="21" customFormat="1" ht="15" customHeight="1" x14ac:dyDescent="0.35">
      <c r="C191" s="79"/>
      <c r="D191" s="76" t="s">
        <v>158</v>
      </c>
      <c r="E191" s="80"/>
      <c r="F191" s="78">
        <f t="shared" ref="F191:I191" si="17">SUM(F193,F194)</f>
        <v>4500000</v>
      </c>
      <c r="G191" s="78">
        <f t="shared" si="17"/>
        <v>1500000</v>
      </c>
      <c r="H191" s="78">
        <f t="shared" si="17"/>
        <v>1500000</v>
      </c>
      <c r="I191" s="78">
        <f t="shared" si="17"/>
        <v>1500000</v>
      </c>
    </row>
    <row r="192" spans="1:9" ht="15" customHeight="1" x14ac:dyDescent="0.35">
      <c r="D192" s="6"/>
      <c r="E192" s="22"/>
    </row>
    <row r="193" spans="3:9" ht="15" customHeight="1" x14ac:dyDescent="0.35">
      <c r="D193" s="5"/>
      <c r="E193" s="17" t="s">
        <v>203</v>
      </c>
      <c r="F193" s="39">
        <f>G193+H193+I193</f>
        <v>1500000</v>
      </c>
      <c r="G193" s="30">
        <v>500000</v>
      </c>
      <c r="H193" s="30">
        <v>500000</v>
      </c>
      <c r="I193" s="30">
        <v>500000</v>
      </c>
    </row>
    <row r="194" spans="3:9" ht="15" customHeight="1" x14ac:dyDescent="0.35">
      <c r="D194" s="5"/>
      <c r="E194" s="17" t="s">
        <v>81</v>
      </c>
      <c r="F194" s="39">
        <f>G194+H194+I194</f>
        <v>3000000</v>
      </c>
      <c r="G194" s="30">
        <v>1000000</v>
      </c>
      <c r="H194" s="30">
        <v>1000000</v>
      </c>
      <c r="I194" s="30">
        <v>1000000</v>
      </c>
    </row>
    <row r="195" spans="3:9" ht="15" customHeight="1" x14ac:dyDescent="0.35">
      <c r="E195" s="17"/>
      <c r="G195" s="18"/>
      <c r="H195" s="18"/>
      <c r="I195" s="18"/>
    </row>
    <row r="196" spans="3:9" s="21" customFormat="1" ht="15" customHeight="1" x14ac:dyDescent="0.35">
      <c r="C196" s="79"/>
      <c r="D196" s="76" t="s">
        <v>177</v>
      </c>
      <c r="E196" s="80"/>
      <c r="F196" s="78">
        <f>SUM(F199:F224)</f>
        <v>6737500</v>
      </c>
      <c r="G196" s="78">
        <f>SUM(G199:G224)</f>
        <v>1057500</v>
      </c>
      <c r="H196" s="78">
        <f>SUM(H199:H224)</f>
        <v>1565000</v>
      </c>
      <c r="I196" s="78">
        <f>SUM(I199:I224)</f>
        <v>4115000</v>
      </c>
    </row>
    <row r="197" spans="3:9" ht="15" customHeight="1" x14ac:dyDescent="0.35">
      <c r="D197" s="21"/>
      <c r="G197" s="58"/>
      <c r="H197" s="58"/>
      <c r="I197" s="58"/>
    </row>
    <row r="198" spans="3:9" ht="15" customHeight="1" x14ac:dyDescent="0.35">
      <c r="D198" s="21"/>
      <c r="E198" s="46" t="s">
        <v>159</v>
      </c>
      <c r="G198" s="58"/>
      <c r="H198" s="58"/>
      <c r="I198" s="58"/>
    </row>
    <row r="199" spans="3:9" s="13" customFormat="1" ht="15" customHeight="1" x14ac:dyDescent="0.35">
      <c r="D199" s="52"/>
      <c r="E199" s="16" t="s">
        <v>132</v>
      </c>
      <c r="F199" s="39">
        <f>G199+H199+I199</f>
        <v>150000</v>
      </c>
      <c r="G199" s="32">
        <v>50000</v>
      </c>
      <c r="H199" s="32">
        <v>50000</v>
      </c>
      <c r="I199" s="32">
        <v>50000</v>
      </c>
    </row>
    <row r="200" spans="3:9" s="13" customFormat="1" ht="15" customHeight="1" x14ac:dyDescent="0.35">
      <c r="D200" s="52"/>
      <c r="E200" s="16" t="s">
        <v>134</v>
      </c>
      <c r="F200" s="39">
        <f>G200+H200+I200</f>
        <v>30000</v>
      </c>
      <c r="G200" s="32">
        <v>10000</v>
      </c>
      <c r="H200" s="32">
        <v>10000</v>
      </c>
      <c r="I200" s="32">
        <v>10000</v>
      </c>
    </row>
    <row r="201" spans="3:9" s="13" customFormat="1" ht="15" customHeight="1" x14ac:dyDescent="0.35">
      <c r="D201" s="52"/>
      <c r="E201" s="16" t="s">
        <v>133</v>
      </c>
      <c r="F201" s="39">
        <f>G201+H201+I201</f>
        <v>15000</v>
      </c>
      <c r="G201" s="32">
        <v>5000</v>
      </c>
      <c r="H201" s="32">
        <v>5000</v>
      </c>
      <c r="I201" s="32">
        <v>5000</v>
      </c>
    </row>
    <row r="202" spans="3:9" s="2" customFormat="1" x14ac:dyDescent="0.35">
      <c r="C202" s="7"/>
      <c r="E202" s="17" t="s">
        <v>93</v>
      </c>
      <c r="F202" s="39">
        <f>G202+H202+I202</f>
        <v>40000</v>
      </c>
      <c r="G202" s="27">
        <v>40000</v>
      </c>
      <c r="H202" s="27"/>
      <c r="I202" s="27"/>
    </row>
    <row r="203" spans="3:9" s="2" customFormat="1" x14ac:dyDescent="0.35">
      <c r="C203" s="6"/>
      <c r="D203" s="1"/>
      <c r="E203" s="4" t="s">
        <v>162</v>
      </c>
      <c r="F203" s="39">
        <v>150000</v>
      </c>
      <c r="G203" s="27">
        <v>50000</v>
      </c>
      <c r="H203" s="27">
        <v>50000</v>
      </c>
      <c r="I203" s="27">
        <v>50000</v>
      </c>
    </row>
    <row r="204" spans="3:9" s="13" customFormat="1" ht="15" customHeight="1" x14ac:dyDescent="0.35">
      <c r="D204" s="52"/>
      <c r="E204" s="16"/>
      <c r="F204" s="39"/>
      <c r="G204" s="32"/>
      <c r="H204" s="32"/>
      <c r="I204" s="32"/>
    </row>
    <row r="205" spans="3:9" s="20" customFormat="1" ht="15" customHeight="1" x14ac:dyDescent="0.35">
      <c r="C205" s="6"/>
      <c r="E205" s="46" t="s">
        <v>20</v>
      </c>
      <c r="F205" s="39"/>
      <c r="G205" s="58"/>
      <c r="H205" s="58"/>
      <c r="I205" s="58"/>
    </row>
    <row r="206" spans="3:9" ht="15" customHeight="1" x14ac:dyDescent="0.35">
      <c r="E206" s="56" t="s">
        <v>102</v>
      </c>
      <c r="F206" s="39">
        <f>G206+H206+I206</f>
        <v>80000</v>
      </c>
      <c r="G206" s="58">
        <v>80000</v>
      </c>
      <c r="H206" s="58"/>
      <c r="I206" s="58"/>
    </row>
    <row r="207" spans="3:9" ht="15" customHeight="1" x14ac:dyDescent="0.35">
      <c r="D207" s="5"/>
      <c r="E207" s="56" t="s">
        <v>99</v>
      </c>
      <c r="F207" s="39">
        <f>G207+H207+I207</f>
        <v>697500</v>
      </c>
      <c r="G207" s="58">
        <v>447500</v>
      </c>
      <c r="H207" s="58">
        <v>250000</v>
      </c>
      <c r="I207" s="58"/>
    </row>
    <row r="208" spans="3:9" ht="15" customHeight="1" x14ac:dyDescent="0.35">
      <c r="D208" s="5"/>
      <c r="E208" s="56" t="s">
        <v>103</v>
      </c>
      <c r="F208" s="39">
        <f>G208+H208+I208</f>
        <v>175000</v>
      </c>
      <c r="G208" s="58">
        <v>175000</v>
      </c>
      <c r="H208" s="58"/>
      <c r="I208" s="58"/>
    </row>
    <row r="209" spans="3:10" ht="15" customHeight="1" x14ac:dyDescent="0.35">
      <c r="D209" s="5"/>
      <c r="E209" s="56" t="s">
        <v>85</v>
      </c>
      <c r="F209" s="39">
        <f>G209+H209+I209</f>
        <v>50000</v>
      </c>
      <c r="G209" s="58">
        <v>50000</v>
      </c>
      <c r="H209" s="58"/>
      <c r="I209" s="58"/>
    </row>
    <row r="210" spans="3:10" ht="15" customHeight="1" x14ac:dyDescent="0.35">
      <c r="D210" s="5"/>
      <c r="E210" s="56" t="s">
        <v>108</v>
      </c>
      <c r="F210" s="39">
        <f>G210+H210+I210</f>
        <v>350000</v>
      </c>
      <c r="G210" s="58"/>
      <c r="H210" s="23"/>
      <c r="I210" s="58">
        <v>350000</v>
      </c>
    </row>
    <row r="211" spans="3:10" ht="15" customHeight="1" x14ac:dyDescent="0.35">
      <c r="C211" s="23"/>
      <c r="D211" s="57"/>
      <c r="E211" s="56" t="s">
        <v>57</v>
      </c>
      <c r="F211" s="39">
        <f t="shared" ref="F211" si="18">G211+H211+I211</f>
        <v>150000</v>
      </c>
      <c r="G211" s="58">
        <v>150000</v>
      </c>
      <c r="H211" s="58"/>
      <c r="I211" s="58"/>
    </row>
    <row r="212" spans="3:10" ht="15" customHeight="1" x14ac:dyDescent="0.35">
      <c r="E212" s="56" t="s">
        <v>26</v>
      </c>
      <c r="F212" s="39">
        <f t="shared" ref="F212:F240" si="19">G212+H212+I212</f>
        <v>0</v>
      </c>
      <c r="G212" s="58">
        <v>0</v>
      </c>
      <c r="H212" s="58">
        <v>0</v>
      </c>
      <c r="I212" s="58"/>
    </row>
    <row r="213" spans="3:10" s="20" customFormat="1" ht="15" customHeight="1" x14ac:dyDescent="0.35">
      <c r="C213" s="6"/>
      <c r="E213" s="19" t="s">
        <v>139</v>
      </c>
      <c r="F213" s="39">
        <f>G213+H213+I213</f>
        <v>1000000</v>
      </c>
      <c r="G213" s="58"/>
      <c r="H213" s="58"/>
      <c r="I213" s="58">
        <v>1000000</v>
      </c>
    </row>
    <row r="214" spans="3:10" ht="15" customHeight="1" x14ac:dyDescent="0.35">
      <c r="E214" s="56"/>
      <c r="G214" s="58"/>
      <c r="H214" s="58"/>
      <c r="I214" s="58"/>
    </row>
    <row r="215" spans="3:10" ht="15" customHeight="1" x14ac:dyDescent="0.35">
      <c r="D215" s="21"/>
      <c r="E215" s="46" t="s">
        <v>33</v>
      </c>
      <c r="G215" s="58"/>
      <c r="H215" s="58"/>
      <c r="I215" s="58"/>
    </row>
    <row r="216" spans="3:10" s="20" customFormat="1" ht="15" customHeight="1" x14ac:dyDescent="0.35">
      <c r="C216" s="6"/>
      <c r="E216" s="19" t="s">
        <v>88</v>
      </c>
      <c r="F216" s="39">
        <f>G216+H216+I216</f>
        <v>0</v>
      </c>
      <c r="G216" s="58"/>
      <c r="H216" s="58"/>
      <c r="I216" s="58">
        <v>0</v>
      </c>
    </row>
    <row r="217" spans="3:10" s="20" customFormat="1" ht="15" customHeight="1" x14ac:dyDescent="0.35">
      <c r="C217" s="6"/>
      <c r="E217" s="19" t="s">
        <v>89</v>
      </c>
      <c r="F217" s="39">
        <f>G217+H217+I217</f>
        <v>1000000</v>
      </c>
      <c r="G217" s="58"/>
      <c r="H217" s="58"/>
      <c r="I217" s="58">
        <v>1000000</v>
      </c>
    </row>
    <row r="218" spans="3:10" ht="15" customHeight="1" x14ac:dyDescent="0.35">
      <c r="E218" s="62" t="s">
        <v>156</v>
      </c>
      <c r="F218" s="39">
        <f t="shared" si="19"/>
        <v>100000</v>
      </c>
      <c r="G218" s="58"/>
      <c r="H218" s="58"/>
      <c r="I218" s="58">
        <v>100000</v>
      </c>
    </row>
    <row r="219" spans="3:10" s="12" customFormat="1" ht="15" customHeight="1" x14ac:dyDescent="0.35">
      <c r="D219" s="10"/>
      <c r="E219" s="16" t="s">
        <v>84</v>
      </c>
      <c r="F219" s="39">
        <f>G219+H219+I219</f>
        <v>750000</v>
      </c>
      <c r="G219" s="30"/>
      <c r="H219" s="32"/>
      <c r="I219" s="30">
        <v>750000</v>
      </c>
    </row>
    <row r="220" spans="3:10" ht="15" customHeight="1" x14ac:dyDescent="0.35">
      <c r="C220" s="23"/>
      <c r="D220" s="15"/>
      <c r="E220" s="69" t="s">
        <v>83</v>
      </c>
      <c r="F220" s="39">
        <f>G220+H220+I220</f>
        <v>300000</v>
      </c>
      <c r="G220" s="32"/>
      <c r="I220" s="30">
        <v>300000</v>
      </c>
      <c r="J220" s="12"/>
    </row>
    <row r="221" spans="3:10" ht="15" customHeight="1" x14ac:dyDescent="0.35">
      <c r="E221" s="17" t="s">
        <v>142</v>
      </c>
      <c r="F221" s="39">
        <f>G221+H221+I221</f>
        <v>700000</v>
      </c>
      <c r="G221" s="18"/>
      <c r="H221" s="18">
        <v>700000</v>
      </c>
      <c r="I221" s="18"/>
      <c r="J221" s="12"/>
    </row>
    <row r="222" spans="3:10" ht="15" customHeight="1" x14ac:dyDescent="0.35">
      <c r="E222" s="62"/>
      <c r="G222" s="58"/>
      <c r="H222" s="58"/>
      <c r="I222" s="58"/>
    </row>
    <row r="223" spans="3:10" ht="15" customHeight="1" x14ac:dyDescent="0.35">
      <c r="D223" s="5"/>
      <c r="E223" s="46" t="s">
        <v>34</v>
      </c>
    </row>
    <row r="224" spans="3:10" s="13" customFormat="1" ht="15" customHeight="1" x14ac:dyDescent="0.35">
      <c r="E224" s="16" t="s">
        <v>157</v>
      </c>
      <c r="F224" s="39">
        <f t="shared" si="19"/>
        <v>1000000</v>
      </c>
      <c r="G224" s="32"/>
      <c r="H224" s="32">
        <v>500000</v>
      </c>
      <c r="I224" s="32">
        <v>500000</v>
      </c>
    </row>
    <row r="225" spans="3:9" ht="15" customHeight="1" x14ac:dyDescent="0.35"/>
    <row r="226" spans="3:9" s="21" customFormat="1" ht="15" customHeight="1" x14ac:dyDescent="0.35">
      <c r="C226" s="79"/>
      <c r="D226" s="76" t="s">
        <v>172</v>
      </c>
      <c r="E226" s="80"/>
      <c r="F226" s="78">
        <f>SUM(F228:F240)</f>
        <v>4101500</v>
      </c>
      <c r="G226" s="78">
        <f>SUM(G228:G240)</f>
        <v>341500</v>
      </c>
      <c r="H226" s="78">
        <f>SUM(H228:H240)</f>
        <v>250000</v>
      </c>
      <c r="I226" s="78">
        <f>SUM(I228:I240)</f>
        <v>3510000</v>
      </c>
    </row>
    <row r="227" spans="3:9" s="20" customFormat="1" ht="15" customHeight="1" x14ac:dyDescent="0.35">
      <c r="C227" s="6"/>
      <c r="D227" s="61"/>
      <c r="E227" s="46"/>
      <c r="F227" s="39"/>
      <c r="G227" s="29"/>
      <c r="H227" s="29"/>
      <c r="I227" s="29"/>
    </row>
    <row r="228" spans="3:9" s="20" customFormat="1" ht="15" customHeight="1" x14ac:dyDescent="0.35">
      <c r="C228" s="6"/>
      <c r="E228" s="46" t="s">
        <v>33</v>
      </c>
      <c r="F228" s="39"/>
      <c r="G228" s="58"/>
      <c r="H228" s="58"/>
      <c r="I228" s="58"/>
    </row>
    <row r="229" spans="3:9" s="20" customFormat="1" ht="15" customHeight="1" x14ac:dyDescent="0.35">
      <c r="C229" s="6"/>
      <c r="E229" s="19" t="s">
        <v>140</v>
      </c>
      <c r="F229" s="39">
        <f t="shared" si="19"/>
        <v>3250000</v>
      </c>
      <c r="G229" s="58">
        <v>250000</v>
      </c>
      <c r="H229" s="58"/>
      <c r="I229" s="58">
        <v>3000000</v>
      </c>
    </row>
    <row r="230" spans="3:9" s="20" customFormat="1" ht="15" customHeight="1" x14ac:dyDescent="0.35">
      <c r="C230" s="6"/>
      <c r="E230" s="19" t="s">
        <v>141</v>
      </c>
      <c r="F230" s="39">
        <f t="shared" si="19"/>
        <v>200000</v>
      </c>
      <c r="G230" s="58"/>
      <c r="H230" s="58"/>
      <c r="I230" s="58">
        <v>200000</v>
      </c>
    </row>
    <row r="231" spans="3:9" ht="15" customHeight="1" x14ac:dyDescent="0.35">
      <c r="D231" s="5"/>
      <c r="E231" s="73" t="s">
        <v>4</v>
      </c>
      <c r="F231" s="39">
        <f t="shared" si="19"/>
        <v>0</v>
      </c>
      <c r="I231" s="30">
        <v>0</v>
      </c>
    </row>
    <row r="232" spans="3:9" ht="15" customHeight="1" x14ac:dyDescent="0.35">
      <c r="D232" s="5"/>
      <c r="E232" s="17" t="s">
        <v>8</v>
      </c>
      <c r="F232" s="39">
        <f>G232+H232+I232</f>
        <v>0</v>
      </c>
      <c r="G232" s="30">
        <v>0</v>
      </c>
    </row>
    <row r="233" spans="3:9" ht="15" customHeight="1" x14ac:dyDescent="0.35">
      <c r="D233" s="5"/>
      <c r="E233" s="73"/>
    </row>
    <row r="234" spans="3:9" ht="15" customHeight="1" x14ac:dyDescent="0.35">
      <c r="D234" s="5"/>
      <c r="E234" s="46" t="s">
        <v>34</v>
      </c>
    </row>
    <row r="235" spans="3:9" s="12" customFormat="1" ht="15" customHeight="1" x14ac:dyDescent="0.35">
      <c r="C235" s="10"/>
      <c r="E235" s="19" t="s">
        <v>48</v>
      </c>
      <c r="F235" s="39">
        <f>G235+H235+I235</f>
        <v>91500</v>
      </c>
      <c r="G235" s="30">
        <v>91500</v>
      </c>
      <c r="H235" s="30"/>
      <c r="I235" s="30"/>
    </row>
    <row r="236" spans="3:9" ht="15" customHeight="1" x14ac:dyDescent="0.35">
      <c r="D236" s="5"/>
      <c r="E236" s="73"/>
    </row>
    <row r="237" spans="3:9" ht="15" customHeight="1" x14ac:dyDescent="0.35">
      <c r="D237" s="5"/>
      <c r="E237" s="46" t="s">
        <v>19</v>
      </c>
    </row>
    <row r="238" spans="3:9" s="12" customFormat="1" ht="15" customHeight="1" x14ac:dyDescent="0.35">
      <c r="C238" s="6"/>
      <c r="E238" s="19" t="s">
        <v>12</v>
      </c>
      <c r="F238" s="39">
        <f t="shared" si="19"/>
        <v>300000</v>
      </c>
      <c r="G238" s="30"/>
      <c r="H238" s="30">
        <v>150000</v>
      </c>
      <c r="I238" s="30">
        <v>150000</v>
      </c>
    </row>
    <row r="239" spans="3:9" s="12" customFormat="1" ht="15" customHeight="1" x14ac:dyDescent="0.35">
      <c r="C239" s="6"/>
      <c r="E239" s="19" t="s">
        <v>13</v>
      </c>
      <c r="F239" s="39">
        <f t="shared" si="19"/>
        <v>200000</v>
      </c>
      <c r="G239" s="30"/>
      <c r="H239" s="30">
        <v>100000</v>
      </c>
      <c r="I239" s="30">
        <v>100000</v>
      </c>
    </row>
    <row r="240" spans="3:9" s="12" customFormat="1" ht="15" customHeight="1" x14ac:dyDescent="0.35">
      <c r="C240" s="10"/>
      <c r="E240" s="19" t="s">
        <v>14</v>
      </c>
      <c r="F240" s="39">
        <f t="shared" si="19"/>
        <v>60000</v>
      </c>
      <c r="G240" s="30"/>
      <c r="H240" s="30"/>
      <c r="I240" s="30">
        <v>60000</v>
      </c>
    </row>
    <row r="241" spans="3:9" s="2" customFormat="1" x14ac:dyDescent="0.35">
      <c r="F241" s="39"/>
    </row>
    <row r="242" spans="3:9" s="21" customFormat="1" ht="15" customHeight="1" x14ac:dyDescent="0.35">
      <c r="C242" s="79"/>
      <c r="D242" s="76" t="s">
        <v>169</v>
      </c>
      <c r="E242" s="80"/>
      <c r="F242" s="78">
        <f>SUM(F245:F263)</f>
        <v>5816382.9700000007</v>
      </c>
      <c r="G242" s="78">
        <f>SUM(G245:G263)</f>
        <v>2468382.9699999997</v>
      </c>
      <c r="H242" s="78">
        <f>SUM(H245:H263)</f>
        <v>2031500</v>
      </c>
      <c r="I242" s="78">
        <f>SUM(I245:I263)</f>
        <v>1316500</v>
      </c>
    </row>
    <row r="243" spans="3:9" ht="15" customHeight="1" x14ac:dyDescent="0.35">
      <c r="D243" s="6"/>
      <c r="E243" s="22"/>
    </row>
    <row r="244" spans="3:9" ht="15" customHeight="1" x14ac:dyDescent="0.35">
      <c r="D244" s="6"/>
      <c r="E244" s="46" t="s">
        <v>159</v>
      </c>
    </row>
    <row r="245" spans="3:9" ht="15" customHeight="1" x14ac:dyDescent="0.35">
      <c r="D245" s="5"/>
      <c r="E245" s="17" t="s">
        <v>92</v>
      </c>
      <c r="F245" s="39">
        <f t="shared" ref="F245:F260" si="20">G245+H245+I245</f>
        <v>2400000</v>
      </c>
      <c r="G245" s="30">
        <v>800000</v>
      </c>
      <c r="H245" s="30">
        <v>800000</v>
      </c>
      <c r="I245" s="30">
        <v>800000</v>
      </c>
    </row>
    <row r="246" spans="3:9" ht="15" customHeight="1" x14ac:dyDescent="0.35">
      <c r="D246" s="5"/>
      <c r="E246" s="17" t="s">
        <v>170</v>
      </c>
      <c r="F246" s="39">
        <f t="shared" si="20"/>
        <v>544500</v>
      </c>
      <c r="G246" s="30">
        <v>181500</v>
      </c>
      <c r="H246" s="30">
        <v>181500</v>
      </c>
      <c r="I246" s="30">
        <v>181500</v>
      </c>
    </row>
    <row r="247" spans="3:9" ht="15" customHeight="1" x14ac:dyDescent="0.35">
      <c r="D247" s="5"/>
      <c r="E247" s="17"/>
    </row>
    <row r="248" spans="3:9" s="13" customFormat="1" ht="15" customHeight="1" x14ac:dyDescent="0.35">
      <c r="D248" s="11"/>
      <c r="E248" s="16"/>
      <c r="F248" s="39"/>
      <c r="G248" s="32"/>
      <c r="H248" s="32"/>
      <c r="I248" s="32"/>
    </row>
    <row r="249" spans="3:9" ht="15" customHeight="1" x14ac:dyDescent="0.35">
      <c r="C249" s="23"/>
      <c r="D249" s="15"/>
      <c r="E249" s="70" t="s">
        <v>33</v>
      </c>
    </row>
    <row r="250" spans="3:9" ht="15" customHeight="1" x14ac:dyDescent="0.35">
      <c r="E250" s="17" t="s">
        <v>55</v>
      </c>
      <c r="F250" s="39">
        <f t="shared" si="20"/>
        <v>204699</v>
      </c>
      <c r="G250" s="18">
        <v>204699</v>
      </c>
      <c r="H250" s="18"/>
      <c r="I250" s="18"/>
    </row>
    <row r="251" spans="3:9" ht="15" customHeight="1" x14ac:dyDescent="0.35">
      <c r="D251" s="5"/>
      <c r="E251" s="17" t="s">
        <v>56</v>
      </c>
      <c r="F251" s="39">
        <f t="shared" si="20"/>
        <v>38183.97</v>
      </c>
      <c r="G251" s="18">
        <f>31557*1.21</f>
        <v>38183.97</v>
      </c>
      <c r="H251" s="18"/>
      <c r="I251" s="18"/>
    </row>
    <row r="252" spans="3:9" ht="15" customHeight="1" x14ac:dyDescent="0.35">
      <c r="E252" s="17" t="s">
        <v>146</v>
      </c>
      <c r="F252" s="39">
        <f t="shared" si="20"/>
        <v>1300000</v>
      </c>
      <c r="G252" s="18">
        <v>500000</v>
      </c>
      <c r="H252" s="18">
        <v>800000</v>
      </c>
      <c r="I252" s="18"/>
    </row>
    <row r="253" spans="3:9" ht="15" customHeight="1" x14ac:dyDescent="0.35">
      <c r="D253" s="5"/>
      <c r="E253" s="17" t="s">
        <v>7</v>
      </c>
      <c r="F253" s="39">
        <f t="shared" si="20"/>
        <v>260000</v>
      </c>
      <c r="G253" s="30">
        <v>260000</v>
      </c>
    </row>
    <row r="254" spans="3:9" ht="15" customHeight="1" x14ac:dyDescent="0.35">
      <c r="D254" s="5"/>
      <c r="E254" s="73" t="s">
        <v>5</v>
      </c>
      <c r="F254" s="39">
        <f>G254+H254+I254</f>
        <v>0</v>
      </c>
      <c r="I254" s="30">
        <v>0</v>
      </c>
    </row>
    <row r="255" spans="3:9" ht="15" customHeight="1" x14ac:dyDescent="0.35">
      <c r="D255" s="5"/>
      <c r="E255" s="19" t="s">
        <v>3</v>
      </c>
      <c r="F255" s="39">
        <f>G255+H255+I255</f>
        <v>250000</v>
      </c>
      <c r="H255" s="30">
        <v>250000</v>
      </c>
    </row>
    <row r="256" spans="3:9" ht="15" customHeight="1" x14ac:dyDescent="0.35">
      <c r="D256" s="5"/>
      <c r="E256" s="73" t="s">
        <v>6</v>
      </c>
      <c r="F256" s="39">
        <f>G256+H256+I256</f>
        <v>0</v>
      </c>
      <c r="I256" s="30">
        <v>0</v>
      </c>
    </row>
    <row r="257" spans="3:9" ht="15" customHeight="1" x14ac:dyDescent="0.35">
      <c r="D257" s="5"/>
      <c r="E257" s="17"/>
    </row>
    <row r="258" spans="3:9" ht="15" customHeight="1" x14ac:dyDescent="0.35">
      <c r="E258" s="63" t="s">
        <v>34</v>
      </c>
      <c r="G258" s="18"/>
      <c r="H258" s="18"/>
      <c r="I258" s="18"/>
    </row>
    <row r="259" spans="3:9" ht="15" customHeight="1" x14ac:dyDescent="0.35">
      <c r="D259" s="5"/>
      <c r="E259" s="17" t="s">
        <v>46</v>
      </c>
      <c r="F259" s="39">
        <f t="shared" si="20"/>
        <v>181500</v>
      </c>
      <c r="G259" s="18">
        <f>150000*1.21</f>
        <v>181500</v>
      </c>
      <c r="H259" s="18"/>
      <c r="I259" s="18"/>
    </row>
    <row r="260" spans="3:9" ht="15" customHeight="1" x14ac:dyDescent="0.35">
      <c r="D260" s="5"/>
      <c r="E260" s="17" t="s">
        <v>50</v>
      </c>
      <c r="F260" s="39">
        <f t="shared" si="20"/>
        <v>302500</v>
      </c>
      <c r="G260" s="18">
        <f>250000*1.21</f>
        <v>302500</v>
      </c>
      <c r="H260" s="18"/>
      <c r="I260" s="18"/>
    </row>
    <row r="261" spans="3:9" s="13" customFormat="1" ht="15" customHeight="1" x14ac:dyDescent="0.35">
      <c r="D261" s="11"/>
      <c r="E261" s="16" t="s">
        <v>116</v>
      </c>
      <c r="F261" s="39">
        <f>G261+H261+I261</f>
        <v>100000</v>
      </c>
      <c r="G261" s="32"/>
      <c r="H261" s="32"/>
      <c r="I261" s="32">
        <v>100000</v>
      </c>
    </row>
    <row r="262" spans="3:9" ht="15" customHeight="1" x14ac:dyDescent="0.35">
      <c r="D262" s="5"/>
      <c r="E262" s="19" t="s">
        <v>114</v>
      </c>
      <c r="F262" s="39">
        <f>G262+H262+I262</f>
        <v>35000</v>
      </c>
      <c r="I262" s="30">
        <v>35000</v>
      </c>
    </row>
    <row r="263" spans="3:9" ht="15" customHeight="1" x14ac:dyDescent="0.35">
      <c r="E263" s="17" t="s">
        <v>51</v>
      </c>
      <c r="F263" s="39">
        <f>G263+H263+I263</f>
        <v>200000</v>
      </c>
      <c r="G263" s="18"/>
      <c r="H263" s="18"/>
      <c r="I263" s="18">
        <v>200000</v>
      </c>
    </row>
    <row r="264" spans="3:9" ht="15" customHeight="1" x14ac:dyDescent="0.35">
      <c r="E264" s="17"/>
      <c r="G264" s="18"/>
      <c r="H264" s="18"/>
      <c r="I264" s="18"/>
    </row>
    <row r="265" spans="3:9" ht="15" customHeight="1" x14ac:dyDescent="0.35">
      <c r="E265" s="63" t="s">
        <v>19</v>
      </c>
      <c r="G265" s="18"/>
      <c r="H265" s="18"/>
      <c r="I265" s="18"/>
    </row>
    <row r="266" spans="3:9" s="13" customFormat="1" ht="15" customHeight="1" x14ac:dyDescent="0.35">
      <c r="D266" s="11"/>
      <c r="E266" s="16" t="s">
        <v>143</v>
      </c>
      <c r="F266" s="39">
        <f>G266+H266+I266</f>
        <v>1600000</v>
      </c>
      <c r="G266" s="32">
        <v>100000</v>
      </c>
      <c r="H266" s="32">
        <v>750000</v>
      </c>
      <c r="I266" s="32">
        <v>750000</v>
      </c>
    </row>
    <row r="268" spans="3:9" s="21" customFormat="1" ht="15" customHeight="1" x14ac:dyDescent="0.35">
      <c r="C268" s="79"/>
      <c r="D268" s="76" t="s">
        <v>173</v>
      </c>
      <c r="E268" s="80"/>
      <c r="F268" s="78">
        <f>SUM(F270:F275)</f>
        <v>1675000</v>
      </c>
      <c r="G268" s="78">
        <f>SUM(G270:G275)</f>
        <v>700000</v>
      </c>
      <c r="H268" s="78">
        <f>SUM(H270:H275)</f>
        <v>75000</v>
      </c>
      <c r="I268" s="78">
        <f>SUM(I270:I275)</f>
        <v>900000</v>
      </c>
    </row>
    <row r="269" spans="3:9" ht="15" customHeight="1" x14ac:dyDescent="0.35">
      <c r="D269" s="6"/>
      <c r="E269" s="22"/>
    </row>
    <row r="270" spans="3:9" s="20" customFormat="1" ht="15" customHeight="1" x14ac:dyDescent="0.35">
      <c r="C270" s="6"/>
      <c r="E270" s="19" t="s">
        <v>86</v>
      </c>
      <c r="F270" s="39">
        <f t="shared" ref="F270:F275" si="21">G270+H270+I270</f>
        <v>0</v>
      </c>
      <c r="G270" s="58">
        <v>0</v>
      </c>
      <c r="H270" s="58">
        <v>0</v>
      </c>
      <c r="I270" s="58">
        <v>0</v>
      </c>
    </row>
    <row r="271" spans="3:9" s="20" customFormat="1" ht="15" customHeight="1" x14ac:dyDescent="0.35">
      <c r="C271" s="6"/>
      <c r="E271" s="19" t="s">
        <v>87</v>
      </c>
      <c r="F271" s="39">
        <f t="shared" si="21"/>
        <v>0</v>
      </c>
      <c r="G271" s="58">
        <v>0</v>
      </c>
      <c r="H271" s="58"/>
      <c r="I271" s="58"/>
    </row>
    <row r="272" spans="3:9" s="20" customFormat="1" ht="15" customHeight="1" x14ac:dyDescent="0.35">
      <c r="C272" s="6"/>
      <c r="E272" s="19" t="s">
        <v>138</v>
      </c>
      <c r="F272" s="39">
        <f t="shared" si="21"/>
        <v>0</v>
      </c>
      <c r="G272" s="58">
        <v>0</v>
      </c>
      <c r="H272" s="58">
        <v>0</v>
      </c>
      <c r="I272" s="58">
        <v>0</v>
      </c>
    </row>
    <row r="273" spans="4:9" ht="15" customHeight="1" x14ac:dyDescent="0.35">
      <c r="D273" s="5"/>
      <c r="E273" s="17" t="s">
        <v>10</v>
      </c>
      <c r="F273" s="39">
        <f t="shared" si="21"/>
        <v>700000</v>
      </c>
      <c r="G273" s="30">
        <v>700000</v>
      </c>
    </row>
    <row r="274" spans="4:9" ht="15" customHeight="1" x14ac:dyDescent="0.35">
      <c r="D274" s="5"/>
      <c r="E274" s="17" t="s">
        <v>195</v>
      </c>
      <c r="F274" s="39">
        <f t="shared" si="21"/>
        <v>900000</v>
      </c>
      <c r="H274" s="23"/>
      <c r="I274" s="30">
        <v>900000</v>
      </c>
    </row>
    <row r="275" spans="4:9" ht="15" customHeight="1" x14ac:dyDescent="0.35">
      <c r="D275" s="5"/>
      <c r="E275" s="17" t="s">
        <v>112</v>
      </c>
      <c r="F275" s="39">
        <f t="shared" si="21"/>
        <v>75000</v>
      </c>
      <c r="H275" s="30">
        <v>75000</v>
      </c>
    </row>
  </sheetData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Brugs 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Calcoen</dc:creator>
  <cp:lastModifiedBy>Simon Lefevre</cp:lastModifiedBy>
  <cp:lastPrinted>2019-10-01T13:39:11Z</cp:lastPrinted>
  <dcterms:created xsi:type="dcterms:W3CDTF">2018-08-20T12:18:38Z</dcterms:created>
  <dcterms:modified xsi:type="dcterms:W3CDTF">2019-10-04T08:47:25Z</dcterms:modified>
</cp:coreProperties>
</file>